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315" activeTab="0"/>
  </bookViews>
  <sheets>
    <sheet name="matriz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<sst xmlns="http://schemas.openxmlformats.org/spreadsheetml/2006/main" count="66" uniqueCount="54">
  <si>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Mês</t>
  </si>
  <si>
    <t>Salário de</t>
  </si>
  <si>
    <t>Coeficiente</t>
  </si>
  <si>
    <t>Salário</t>
  </si>
  <si>
    <t>Alíquotas</t>
  </si>
  <si>
    <t>Contribuição</t>
  </si>
  <si>
    <t>Juros</t>
  </si>
  <si>
    <t>Valor</t>
  </si>
  <si>
    <t>Multa</t>
  </si>
  <si>
    <t>Atualizado</t>
  </si>
  <si>
    <t>Segurado</t>
  </si>
  <si>
    <t>Emp./SAT</t>
  </si>
  <si>
    <t>Terceiros</t>
  </si>
  <si>
    <t>Selic</t>
  </si>
  <si>
    <t>(Perc.)</t>
  </si>
  <si>
    <t>Discriminação das parcelas da contribuição previdenciária:</t>
  </si>
  <si>
    <t>1- Segurado</t>
  </si>
  <si>
    <t>2 - Empresa / SAT</t>
  </si>
  <si>
    <t>3 - Terceiros</t>
  </si>
  <si>
    <t>4 - Juros</t>
  </si>
  <si>
    <t>5 - Multa</t>
  </si>
  <si>
    <t>4 - Total a recolher</t>
  </si>
  <si>
    <t>Obs.:</t>
  </si>
  <si>
    <t>O preenchimento da GPS é de inteira responsabilidade do reclamado.</t>
  </si>
  <si>
    <t>PLANILHA DE CÁLCULOS DA CONTRIBUIÇÃO PREVIDENCIÁRIA/ASSINATURADE CTPS</t>
  </si>
  <si>
    <t>Valor Originário</t>
  </si>
  <si>
    <t>Valor atualizado</t>
  </si>
  <si>
    <t>1. Para calcular o valor do DÉBITO/CONTRIBUIÇÃO, multiplicar o VALOR ORIGINÁRIO devido pelo COEFICIENTE/UFIR constante nesta tabela, em seguida, o resultado obtido será multiplicado</t>
  </si>
  <si>
    <t xml:space="preserve">   pelo valor da UFIR, que neste caso, será de  0,9108;</t>
  </si>
  <si>
    <t>2. O valor da atualização monetária é o resultado da diferença entre o valor encontrado na forma do item "1" e o valor originário do DÉBITO/CONTRIBUIÇÃO, devidamente convertido para Real;</t>
  </si>
  <si>
    <t>3. Não há atualização monetária a partir da competência 01/95;</t>
  </si>
  <si>
    <t xml:space="preserve">4. Os juros de mora incidentes sobre o DÉBITO/CONTRIBUIÇÃO, serão calculados, observado o disposto nos itens 1 e/ou 3; </t>
  </si>
  <si>
    <t>5. Os juros de mora até a competência 09/79 incidem sobre o VALOR ORIGINÁRIO;</t>
  </si>
  <si>
    <t>6. Juros de mora e multa da competência 06/2001  são devidos:  a) a partir do dia 03/07/2001 - EMPRESA;         b) a partir do dia 17/07/2001 - CONTRIBUINTE INDIVIDUAL.</t>
  </si>
  <si>
    <t>7. A multiplicação pelo COEFICIENTE/UFIR deverá conter 08 (oito) casas decimais.</t>
  </si>
  <si>
    <t xml:space="preserve">ATENÇÃO: Na competência 06/94, o VALOR ORIGINÁRIO para cálculo de conversão em UFIR é em CRUZEIRO REAL (CR$). Em hipótese alguma deve ser utilizado o COEFICIENTE de 06/94 (0,00064727), </t>
  </si>
  <si>
    <t>sobre o valor em REAL (R$).</t>
  </si>
  <si>
    <t>8. Exemplo:</t>
  </si>
  <si>
    <t>Competencia</t>
  </si>
  <si>
    <t>( 0,01191284*20000*0,9108)</t>
  </si>
  <si>
    <t xml:space="preserve">Fator </t>
  </si>
  <si>
    <t xml:space="preserve">Valor originário </t>
  </si>
  <si>
    <t>(20000 / 2750000)</t>
  </si>
  <si>
    <t>Atualizaçâo</t>
  </si>
  <si>
    <t>( 217,00 - 0,007 )</t>
  </si>
  <si>
    <t>( 216,997 * 543,40% )</t>
  </si>
  <si>
    <t>UFIR ( MP 1973- )</t>
  </si>
  <si>
    <t>( 216,997 * 10%)</t>
  </si>
  <si>
    <t>Total</t>
  </si>
  <si>
    <t>Valores atualizados até 31/08/01, com base na Tabela Prática de Acréscimos Legais - INSS.</t>
  </si>
  <si>
    <t xml:space="preserve">9. A coluna "B" (salário de contribuição) deverá ser preenchida com os salários de contribuição mês a mês, ou as verbas deferidas na r. Sentença, por exemplo, Diferenças salariais, Horas extras, etc.; </t>
  </si>
  <si>
    <t>10. As alíquotas utilizadas (colunas "E", "F" e "G") devem ser preenchidas de acordo com o salário do Reclamante, o FPAS + SAT e 5,8% para terceiros.</t>
  </si>
  <si>
    <t>11. Caso o período a ser calculado seja menor do que o Exemplo demonstrado acima, deve ser excluídas as linhas correspondentes ao período não considerado.</t>
  </si>
  <si>
    <t>PLANILHA PARA CÁLCULOS DE CONTRIBUIÇÕES PREVIDENCIÁRIAS - TRABALHISTA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</si>
</sst>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0"/>
    <numFmt numFmtId="179" formatCode="0.000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#,##0.00000000"/>
    <numFmt numFmtId="188" formatCode="&quot;R$&quot;#,##0.00"/>
    <numFmt numFmtId="189" formatCode="#,##0.00;[Red]#,##0.00"/>
    <numFmt numFmtId="190" formatCode="mmmm\-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7"/>
      <name val="Arial"/>
      <family val="2"/>
    </font>
    <font>
      <sz val="7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1" fillId="0" borderId="0" xfId="46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70" fontId="2" fillId="0" borderId="12" xfId="46" applyFont="1" applyBorder="1" applyAlignment="1">
      <alignment/>
    </xf>
    <xf numFmtId="9" fontId="2" fillId="0" borderId="12" xfId="5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" fontId="2" fillId="0" borderId="13" xfId="0" applyNumberFormat="1" applyFont="1" applyBorder="1" applyAlignment="1">
      <alignment horizontal="center" vertical="center"/>
    </xf>
    <xf numFmtId="171" fontId="2" fillId="0" borderId="11" xfId="61" applyFont="1" applyBorder="1" applyAlignment="1">
      <alignment horizontal="center"/>
    </xf>
    <xf numFmtId="171" fontId="2" fillId="0" borderId="12" xfId="6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70" fontId="2" fillId="0" borderId="13" xfId="46" applyFont="1" applyBorder="1" applyAlignment="1">
      <alignment/>
    </xf>
    <xf numFmtId="9" fontId="2" fillId="0" borderId="13" xfId="50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horizontal="centerContinuous"/>
    </xf>
    <xf numFmtId="49" fontId="2" fillId="0" borderId="16" xfId="0" applyNumberFormat="1" applyFont="1" applyBorder="1" applyAlignment="1">
      <alignment horizontal="centerContinuous"/>
    </xf>
    <xf numFmtId="49" fontId="2" fillId="0" borderId="17" xfId="0" applyNumberFormat="1" applyFont="1" applyBorder="1" applyAlignment="1">
      <alignment horizontal="centerContinuous"/>
    </xf>
    <xf numFmtId="170" fontId="2" fillId="0" borderId="15" xfId="46" applyFont="1" applyBorder="1" applyAlignment="1">
      <alignment horizontal="centerContinuous"/>
    </xf>
    <xf numFmtId="170" fontId="2" fillId="0" borderId="16" xfId="46" applyFont="1" applyBorder="1" applyAlignment="1">
      <alignment horizontal="centerContinuous"/>
    </xf>
    <xf numFmtId="170" fontId="2" fillId="0" borderId="17" xfId="46" applyFont="1" applyBorder="1" applyAlignment="1">
      <alignment horizontal="centerContinuous"/>
    </xf>
    <xf numFmtId="186" fontId="2" fillId="0" borderId="11" xfId="61" applyNumberFormat="1" applyFont="1" applyBorder="1" applyAlignment="1">
      <alignment horizontal="center" vertical="center"/>
    </xf>
    <xf numFmtId="170" fontId="2" fillId="0" borderId="11" xfId="46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0" borderId="12" xfId="46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center"/>
    </xf>
    <xf numFmtId="171" fontId="2" fillId="0" borderId="0" xfId="61" applyFont="1" applyBorder="1" applyAlignment="1">
      <alignment horizontal="center"/>
    </xf>
    <xf numFmtId="186" fontId="2" fillId="0" borderId="0" xfId="61" applyNumberFormat="1" applyFont="1" applyBorder="1" applyAlignment="1">
      <alignment horizontal="center" vertical="center"/>
    </xf>
    <xf numFmtId="170" fontId="2" fillId="0" borderId="0" xfId="46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70" fontId="2" fillId="0" borderId="0" xfId="46" applyFont="1" applyBorder="1" applyAlignment="1">
      <alignment/>
    </xf>
    <xf numFmtId="9" fontId="2" fillId="0" borderId="0" xfId="50" applyFont="1" applyBorder="1" applyAlignment="1">
      <alignment horizontal="center"/>
    </xf>
    <xf numFmtId="10" fontId="0" fillId="0" borderId="0" xfId="0" applyNumberFormat="1" applyAlignment="1">
      <alignment/>
    </xf>
    <xf numFmtId="0" fontId="3" fillId="0" borderId="0" xfId="44" applyAlignment="1" applyProtection="1">
      <alignment/>
      <protection/>
    </xf>
    <xf numFmtId="10" fontId="2" fillId="0" borderId="0" xfId="0" applyNumberFormat="1" applyFont="1" applyAlignment="1">
      <alignment/>
    </xf>
    <xf numFmtId="171" fontId="4" fillId="0" borderId="0" xfId="61" applyFont="1" applyBorder="1" applyAlignment="1" applyProtection="1">
      <alignment/>
      <protection/>
    </xf>
    <xf numFmtId="10" fontId="4" fillId="0" borderId="12" xfId="61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  <xf numFmtId="181" fontId="2" fillId="0" borderId="0" xfId="61" applyNumberFormat="1" applyFont="1" applyAlignment="1">
      <alignment/>
    </xf>
    <xf numFmtId="171" fontId="9" fillId="0" borderId="0" xfId="61" applyFont="1" applyAlignment="1">
      <alignment/>
    </xf>
    <xf numFmtId="14" fontId="8" fillId="0" borderId="0" xfId="0" applyNumberFormat="1" applyFont="1" applyAlignment="1">
      <alignment/>
    </xf>
    <xf numFmtId="181" fontId="9" fillId="0" borderId="0" xfId="61" applyNumberFormat="1" applyFont="1" applyAlignment="1">
      <alignment/>
    </xf>
    <xf numFmtId="171" fontId="10" fillId="0" borderId="0" xfId="61" applyFont="1" applyAlignment="1">
      <alignment/>
    </xf>
    <xf numFmtId="0" fontId="9" fillId="0" borderId="19" xfId="0" applyFont="1" applyBorder="1" applyAlignment="1">
      <alignment/>
    </xf>
    <xf numFmtId="171" fontId="9" fillId="0" borderId="19" xfId="61" applyFont="1" applyBorder="1" applyAlignment="1">
      <alignment/>
    </xf>
    <xf numFmtId="0" fontId="10" fillId="0" borderId="0" xfId="0" applyFont="1" applyAlignment="1">
      <alignment/>
    </xf>
    <xf numFmtId="171" fontId="2" fillId="0" borderId="0" xfId="61" applyFont="1" applyAlignment="1">
      <alignment/>
    </xf>
    <xf numFmtId="170" fontId="5" fillId="0" borderId="0" xfId="0" applyNumberFormat="1" applyFont="1" applyAlignment="1">
      <alignment horizontal="centerContinuous"/>
    </xf>
    <xf numFmtId="170" fontId="5" fillId="0" borderId="0" xfId="0" applyNumberFormat="1" applyFont="1" applyBorder="1" applyAlignment="1">
      <alignment horizontal="centerContinuous"/>
    </xf>
    <xf numFmtId="170" fontId="5" fillId="0" borderId="18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showGridLines="0" tabSelected="1" zoomScalePageLayoutView="0" workbookViewId="0" topLeftCell="A1">
      <selection activeCell="A146" sqref="A146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10.140625" style="0" customWidth="1"/>
    <col min="4" max="4" width="11.00390625" style="0" customWidth="1"/>
    <col min="5" max="5" width="7.421875" style="0" customWidth="1"/>
    <col min="6" max="6" width="9.00390625" style="0" customWidth="1"/>
    <col min="7" max="7" width="7.140625" style="0" customWidth="1"/>
    <col min="8" max="8" width="11.421875" style="0" customWidth="1"/>
    <col min="9" max="9" width="10.7109375" style="0" customWidth="1"/>
    <col min="10" max="10" width="9.57421875" style="0" customWidth="1"/>
    <col min="11" max="11" width="8.140625" style="0" customWidth="1"/>
    <col min="12" max="12" width="11.00390625" style="0" customWidth="1"/>
    <col min="13" max="13" width="7.140625" style="0" customWidth="1"/>
    <col min="14" max="14" width="9.28125" style="0" customWidth="1"/>
  </cols>
  <sheetData>
    <row r="1" spans="1:3" ht="12.75">
      <c r="A1" s="1" t="s">
        <v>53</v>
      </c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2"/>
    </row>
    <row r="5" spans="1:14" ht="12.75">
      <c r="A5" s="1" t="s">
        <v>24</v>
      </c>
      <c r="B5" s="1"/>
      <c r="C5" s="1"/>
      <c r="D5" s="2"/>
      <c r="E5" s="2"/>
      <c r="F5" s="2"/>
      <c r="G5" s="2"/>
      <c r="H5" s="3"/>
      <c r="I5" s="2"/>
      <c r="J5" s="2"/>
      <c r="K5" s="2"/>
      <c r="L5" s="2"/>
      <c r="M5" s="2"/>
      <c r="N5" s="2"/>
    </row>
    <row r="6" spans="1:14" ht="12.75">
      <c r="A6" s="20" t="s">
        <v>0</v>
      </c>
      <c r="B6" s="4" t="s">
        <v>1</v>
      </c>
      <c r="C6" s="20" t="s">
        <v>2</v>
      </c>
      <c r="D6" s="4" t="s">
        <v>3</v>
      </c>
      <c r="E6" s="22" t="s">
        <v>4</v>
      </c>
      <c r="F6" s="23"/>
      <c r="G6" s="24"/>
      <c r="H6" s="25" t="s">
        <v>5</v>
      </c>
      <c r="I6" s="26"/>
      <c r="J6" s="27"/>
      <c r="K6" s="4" t="s">
        <v>6</v>
      </c>
      <c r="L6" s="31" t="s">
        <v>7</v>
      </c>
      <c r="M6" s="4" t="s">
        <v>8</v>
      </c>
      <c r="N6" s="30" t="s">
        <v>7</v>
      </c>
    </row>
    <row r="7" spans="1:14" ht="12.75">
      <c r="A7" s="21"/>
      <c r="B7" s="5" t="s">
        <v>5</v>
      </c>
      <c r="C7" s="21"/>
      <c r="D7" s="5" t="s">
        <v>9</v>
      </c>
      <c r="E7" s="6" t="s">
        <v>10</v>
      </c>
      <c r="F7" s="6" t="s">
        <v>11</v>
      </c>
      <c r="G7" s="6" t="s">
        <v>12</v>
      </c>
      <c r="H7" s="6" t="s">
        <v>10</v>
      </c>
      <c r="I7" s="6" t="s">
        <v>11</v>
      </c>
      <c r="J7" s="6" t="s">
        <v>12</v>
      </c>
      <c r="K7" s="5" t="s">
        <v>13</v>
      </c>
      <c r="L7" s="32" t="s">
        <v>6</v>
      </c>
      <c r="M7" s="5" t="s">
        <v>14</v>
      </c>
      <c r="N7" s="5" t="s">
        <v>8</v>
      </c>
    </row>
    <row r="8" spans="1:21" ht="12.75">
      <c r="A8" s="13">
        <v>33451</v>
      </c>
      <c r="B8" s="14">
        <v>17000</v>
      </c>
      <c r="C8" s="28">
        <v>0.000167487</v>
      </c>
      <c r="D8" s="29">
        <f>ROUND(B8*C8,8)</f>
        <v>2.847279</v>
      </c>
      <c r="E8" s="7">
        <v>0.08</v>
      </c>
      <c r="F8" s="7">
        <v>0.21</v>
      </c>
      <c r="G8" s="7">
        <v>0.058</v>
      </c>
      <c r="H8" s="8">
        <f>ROUND(D8*E8,2)</f>
        <v>0.23</v>
      </c>
      <c r="I8" s="8">
        <f>TRUNC((D8*F8),2)</f>
        <v>0.59</v>
      </c>
      <c r="J8" s="8">
        <f aca="true" t="shared" si="0" ref="J8:J71">ROUND(D8*G8,2)</f>
        <v>0.17</v>
      </c>
      <c r="K8" s="45">
        <v>2.8371</v>
      </c>
      <c r="L8" s="8">
        <f>ROUND((H8+I8+J8)*K8,2)</f>
        <v>2.81</v>
      </c>
      <c r="M8" s="9">
        <v>0.1</v>
      </c>
      <c r="N8" s="33">
        <f>ROUND((H8+I8+J8)*M8,2)</f>
        <v>0.1</v>
      </c>
      <c r="T8" s="43"/>
      <c r="U8" s="41"/>
    </row>
    <row r="9" spans="1:21" ht="12.75">
      <c r="A9" s="13">
        <v>33482</v>
      </c>
      <c r="B9" s="14">
        <v>42000</v>
      </c>
      <c r="C9" s="28">
        <v>0.000167487</v>
      </c>
      <c r="D9" s="29">
        <f aca="true" t="shared" si="1" ref="D9:D72">ROUND(B9*C9,8)</f>
        <v>7.034454</v>
      </c>
      <c r="E9" s="7">
        <v>0.08</v>
      </c>
      <c r="F9" s="7">
        <v>0.21</v>
      </c>
      <c r="G9" s="7">
        <v>0.058</v>
      </c>
      <c r="H9" s="8">
        <f aca="true" t="shared" si="2" ref="H9:H71">ROUND(D9*E9,2)</f>
        <v>0.56</v>
      </c>
      <c r="I9" s="8">
        <f aca="true" t="shared" si="3" ref="I9:I71">TRUNC((D9*F9),2)</f>
        <v>1.47</v>
      </c>
      <c r="J9" s="8">
        <f t="shared" si="0"/>
        <v>0.41</v>
      </c>
      <c r="K9" s="45">
        <v>2.5234</v>
      </c>
      <c r="L9" s="8">
        <f aca="true" t="shared" si="4" ref="L9:L72">ROUND((H9+I9+J9)*K9,2)</f>
        <v>6.16</v>
      </c>
      <c r="M9" s="9">
        <v>0.1</v>
      </c>
      <c r="N9" s="33">
        <f aca="true" t="shared" si="5" ref="N9:N72">ROUND((H9+I9+J9)*M9,2)</f>
        <v>0.24</v>
      </c>
      <c r="T9" s="43"/>
      <c r="U9" s="41"/>
    </row>
    <row r="10" spans="1:21" ht="12.75">
      <c r="A10" s="13">
        <v>33512</v>
      </c>
      <c r="B10" s="14">
        <v>42000</v>
      </c>
      <c r="C10" s="28">
        <v>0.000167487</v>
      </c>
      <c r="D10" s="29">
        <f t="shared" si="1"/>
        <v>7.034454</v>
      </c>
      <c r="E10" s="7">
        <v>0.08</v>
      </c>
      <c r="F10" s="7">
        <v>0.21</v>
      </c>
      <c r="G10" s="7">
        <v>0.058</v>
      </c>
      <c r="H10" s="8">
        <f t="shared" si="2"/>
        <v>0.56</v>
      </c>
      <c r="I10" s="8">
        <f t="shared" si="3"/>
        <v>1.47</v>
      </c>
      <c r="J10" s="8">
        <f t="shared" si="0"/>
        <v>0.41</v>
      </c>
      <c r="K10" s="45">
        <v>2.1713</v>
      </c>
      <c r="L10" s="8">
        <f t="shared" si="4"/>
        <v>5.3</v>
      </c>
      <c r="M10" s="9">
        <v>0.1</v>
      </c>
      <c r="N10" s="33">
        <f t="shared" si="5"/>
        <v>0.24</v>
      </c>
      <c r="T10" s="43"/>
      <c r="U10" s="41"/>
    </row>
    <row r="11" spans="1:21" ht="12.75">
      <c r="A11" s="13">
        <v>33543</v>
      </c>
      <c r="B11" s="14">
        <v>42000</v>
      </c>
      <c r="C11" s="28">
        <v>0.000167487</v>
      </c>
      <c r="D11" s="29">
        <f t="shared" si="1"/>
        <v>7.034454</v>
      </c>
      <c r="E11" s="7">
        <v>0.08</v>
      </c>
      <c r="F11" s="7">
        <v>0.21</v>
      </c>
      <c r="G11" s="7">
        <v>0.058</v>
      </c>
      <c r="H11" s="8">
        <f t="shared" si="2"/>
        <v>0.56</v>
      </c>
      <c r="I11" s="8">
        <f t="shared" si="3"/>
        <v>1.47</v>
      </c>
      <c r="J11" s="8">
        <f t="shared" si="0"/>
        <v>0.41</v>
      </c>
      <c r="K11" s="45">
        <v>1.7818</v>
      </c>
      <c r="L11" s="8">
        <f t="shared" si="4"/>
        <v>4.35</v>
      </c>
      <c r="M11" s="9">
        <v>0.1</v>
      </c>
      <c r="N11" s="33">
        <f t="shared" si="5"/>
        <v>0.24</v>
      </c>
      <c r="T11" s="43"/>
      <c r="U11" s="41"/>
    </row>
    <row r="12" spans="1:21" ht="12.75">
      <c r="A12" s="13">
        <v>33573</v>
      </c>
      <c r="B12" s="14">
        <v>42000</v>
      </c>
      <c r="C12" s="28">
        <v>0.000167487</v>
      </c>
      <c r="D12" s="29">
        <f t="shared" si="1"/>
        <v>7.034454</v>
      </c>
      <c r="E12" s="7">
        <v>0.08</v>
      </c>
      <c r="F12" s="7">
        <v>0.21</v>
      </c>
      <c r="G12" s="7">
        <v>0.058</v>
      </c>
      <c r="H12" s="8">
        <f t="shared" si="2"/>
        <v>0.56</v>
      </c>
      <c r="I12" s="8">
        <f t="shared" si="3"/>
        <v>1.47</v>
      </c>
      <c r="J12" s="8">
        <f t="shared" si="0"/>
        <v>0.41</v>
      </c>
      <c r="K12" s="45">
        <v>1.5699</v>
      </c>
      <c r="L12" s="8">
        <f t="shared" si="4"/>
        <v>3.83</v>
      </c>
      <c r="M12" s="9">
        <v>0.1</v>
      </c>
      <c r="N12" s="33">
        <f t="shared" si="5"/>
        <v>0.24</v>
      </c>
      <c r="T12" s="43"/>
      <c r="U12" s="41"/>
    </row>
    <row r="13" spans="1:21" ht="12.75">
      <c r="A13" s="13">
        <v>33604</v>
      </c>
      <c r="B13" s="14">
        <v>96037.33</v>
      </c>
      <c r="C13" s="28">
        <v>0.00133349</v>
      </c>
      <c r="D13" s="29">
        <f t="shared" si="1"/>
        <v>128.06481918</v>
      </c>
      <c r="E13" s="7">
        <v>0.08</v>
      </c>
      <c r="F13" s="7">
        <v>0.21</v>
      </c>
      <c r="G13" s="7">
        <v>0.058</v>
      </c>
      <c r="H13" s="8">
        <f t="shared" si="2"/>
        <v>10.25</v>
      </c>
      <c r="I13" s="8">
        <f t="shared" si="3"/>
        <v>26.89</v>
      </c>
      <c r="J13" s="8">
        <f t="shared" si="0"/>
        <v>7.43</v>
      </c>
      <c r="K13" s="45">
        <v>1.5599</v>
      </c>
      <c r="L13" s="8">
        <f t="shared" si="4"/>
        <v>69.52</v>
      </c>
      <c r="M13" s="9">
        <v>0.1</v>
      </c>
      <c r="N13" s="33">
        <f t="shared" si="5"/>
        <v>4.46</v>
      </c>
      <c r="T13" s="43"/>
      <c r="U13" s="41"/>
    </row>
    <row r="14" spans="1:21" ht="12.75">
      <c r="A14" s="13">
        <v>33635</v>
      </c>
      <c r="B14" s="14">
        <v>96037.33</v>
      </c>
      <c r="C14" s="28">
        <v>0.00105748</v>
      </c>
      <c r="D14" s="29">
        <f t="shared" si="1"/>
        <v>101.55755573</v>
      </c>
      <c r="E14" s="7">
        <v>0.08</v>
      </c>
      <c r="F14" s="7">
        <v>0.21</v>
      </c>
      <c r="G14" s="7">
        <v>0.058</v>
      </c>
      <c r="H14" s="8">
        <f t="shared" si="2"/>
        <v>8.12</v>
      </c>
      <c r="I14" s="8">
        <f t="shared" si="3"/>
        <v>21.32</v>
      </c>
      <c r="J14" s="8">
        <f t="shared" si="0"/>
        <v>5.89</v>
      </c>
      <c r="K14" s="45">
        <v>1.5499</v>
      </c>
      <c r="L14" s="8">
        <f t="shared" si="4"/>
        <v>54.76</v>
      </c>
      <c r="M14" s="9">
        <v>0.1</v>
      </c>
      <c r="N14" s="33">
        <f t="shared" si="5"/>
        <v>3.53</v>
      </c>
      <c r="T14" s="43"/>
      <c r="U14" s="41"/>
    </row>
    <row r="15" spans="1:21" ht="12.75">
      <c r="A15" s="13">
        <v>33664</v>
      </c>
      <c r="B15" s="14">
        <v>96037.33</v>
      </c>
      <c r="C15" s="28">
        <v>0.00086658</v>
      </c>
      <c r="D15" s="29">
        <f t="shared" si="1"/>
        <v>83.22402943</v>
      </c>
      <c r="E15" s="7">
        <v>0.08</v>
      </c>
      <c r="F15" s="7">
        <v>0.21</v>
      </c>
      <c r="G15" s="7">
        <v>0.058</v>
      </c>
      <c r="H15" s="8">
        <f t="shared" si="2"/>
        <v>6.66</v>
      </c>
      <c r="I15" s="8">
        <f t="shared" si="3"/>
        <v>17.47</v>
      </c>
      <c r="J15" s="8">
        <f t="shared" si="0"/>
        <v>4.83</v>
      </c>
      <c r="K15" s="45">
        <v>1.5399</v>
      </c>
      <c r="L15" s="8">
        <f t="shared" si="4"/>
        <v>44.6</v>
      </c>
      <c r="M15" s="9">
        <v>0.1</v>
      </c>
      <c r="N15" s="33">
        <f t="shared" si="5"/>
        <v>2.9</v>
      </c>
      <c r="T15" s="43"/>
      <c r="U15" s="41"/>
    </row>
    <row r="16" spans="1:21" ht="12.75">
      <c r="A16" s="13">
        <v>33695</v>
      </c>
      <c r="B16" s="14">
        <v>96037.33</v>
      </c>
      <c r="C16" s="28">
        <v>0.00072318</v>
      </c>
      <c r="D16" s="29">
        <f t="shared" si="1"/>
        <v>69.45227631</v>
      </c>
      <c r="E16" s="7">
        <v>0.08</v>
      </c>
      <c r="F16" s="7">
        <v>0.21</v>
      </c>
      <c r="G16" s="7">
        <v>0.058</v>
      </c>
      <c r="H16" s="8">
        <f t="shared" si="2"/>
        <v>5.56</v>
      </c>
      <c r="I16" s="8">
        <f t="shared" si="3"/>
        <v>14.58</v>
      </c>
      <c r="J16" s="8">
        <f t="shared" si="0"/>
        <v>4.03</v>
      </c>
      <c r="K16" s="45">
        <v>1.5299</v>
      </c>
      <c r="L16" s="8">
        <f t="shared" si="4"/>
        <v>36.98</v>
      </c>
      <c r="M16" s="9">
        <v>0.1</v>
      </c>
      <c r="N16" s="33">
        <f t="shared" si="5"/>
        <v>2.42</v>
      </c>
      <c r="T16" s="43"/>
      <c r="U16" s="41"/>
    </row>
    <row r="17" spans="1:21" ht="12.75">
      <c r="A17" s="13">
        <v>33725</v>
      </c>
      <c r="B17" s="14">
        <v>230000</v>
      </c>
      <c r="C17" s="28">
        <v>0.00058581</v>
      </c>
      <c r="D17" s="29">
        <f t="shared" si="1"/>
        <v>134.7363</v>
      </c>
      <c r="E17" s="7">
        <v>0.08</v>
      </c>
      <c r="F17" s="7">
        <v>0.21</v>
      </c>
      <c r="G17" s="7">
        <v>0.058</v>
      </c>
      <c r="H17" s="8">
        <f t="shared" si="2"/>
        <v>10.78</v>
      </c>
      <c r="I17" s="8">
        <f t="shared" si="3"/>
        <v>28.29</v>
      </c>
      <c r="J17" s="8">
        <f t="shared" si="0"/>
        <v>7.81</v>
      </c>
      <c r="K17" s="45">
        <v>1.5199</v>
      </c>
      <c r="L17" s="8">
        <f t="shared" si="4"/>
        <v>71.25</v>
      </c>
      <c r="M17" s="9">
        <v>0.1</v>
      </c>
      <c r="N17" s="33">
        <f t="shared" si="5"/>
        <v>4.69</v>
      </c>
      <c r="T17" s="43"/>
      <c r="U17" s="41"/>
    </row>
    <row r="18" spans="1:21" ht="12.75">
      <c r="A18" s="13">
        <v>33756</v>
      </c>
      <c r="B18" s="14">
        <v>230000</v>
      </c>
      <c r="C18" s="28">
        <v>0.00047522</v>
      </c>
      <c r="D18" s="29">
        <f t="shared" si="1"/>
        <v>109.3006</v>
      </c>
      <c r="E18" s="7">
        <v>0.08</v>
      </c>
      <c r="F18" s="7">
        <v>0.21</v>
      </c>
      <c r="G18" s="7">
        <v>0.058</v>
      </c>
      <c r="H18" s="8">
        <f t="shared" si="2"/>
        <v>8.74</v>
      </c>
      <c r="I18" s="8">
        <f t="shared" si="3"/>
        <v>22.95</v>
      </c>
      <c r="J18" s="8">
        <f t="shared" si="0"/>
        <v>6.34</v>
      </c>
      <c r="K18" s="45">
        <v>1.5099</v>
      </c>
      <c r="L18" s="8">
        <f t="shared" si="4"/>
        <v>57.42</v>
      </c>
      <c r="M18" s="9">
        <v>0.1</v>
      </c>
      <c r="N18" s="33">
        <f t="shared" si="5"/>
        <v>3.8</v>
      </c>
      <c r="T18" s="43"/>
      <c r="U18" s="41"/>
    </row>
    <row r="19" spans="1:21" ht="12.75">
      <c r="A19" s="13">
        <v>33786</v>
      </c>
      <c r="B19" s="14">
        <v>230000</v>
      </c>
      <c r="C19" s="28">
        <v>0.00039271</v>
      </c>
      <c r="D19" s="29">
        <f t="shared" si="1"/>
        <v>90.3233</v>
      </c>
      <c r="E19" s="7">
        <v>0.08</v>
      </c>
      <c r="F19" s="7">
        <v>0.21</v>
      </c>
      <c r="G19" s="7">
        <v>0.058</v>
      </c>
      <c r="H19" s="8">
        <f t="shared" si="2"/>
        <v>7.23</v>
      </c>
      <c r="I19" s="8">
        <f t="shared" si="3"/>
        <v>18.96</v>
      </c>
      <c r="J19" s="8">
        <f t="shared" si="0"/>
        <v>5.24</v>
      </c>
      <c r="K19" s="45">
        <v>1.4999</v>
      </c>
      <c r="L19" s="8">
        <f t="shared" si="4"/>
        <v>47.14</v>
      </c>
      <c r="M19" s="9">
        <v>0.1</v>
      </c>
      <c r="N19" s="33">
        <f t="shared" si="5"/>
        <v>3.14</v>
      </c>
      <c r="T19" s="43"/>
      <c r="U19" s="41"/>
    </row>
    <row r="20" spans="1:21" ht="12.75">
      <c r="A20" s="13">
        <v>33817</v>
      </c>
      <c r="B20" s="14">
        <v>230000</v>
      </c>
      <c r="C20" s="28">
        <v>0.000318921</v>
      </c>
      <c r="D20" s="29">
        <f t="shared" si="1"/>
        <v>73.35183</v>
      </c>
      <c r="E20" s="7">
        <v>0.08</v>
      </c>
      <c r="F20" s="7">
        <v>0.21</v>
      </c>
      <c r="G20" s="7">
        <v>0.058</v>
      </c>
      <c r="H20" s="8">
        <f t="shared" si="2"/>
        <v>5.87</v>
      </c>
      <c r="I20" s="8">
        <f t="shared" si="3"/>
        <v>15.4</v>
      </c>
      <c r="J20" s="8">
        <f t="shared" si="0"/>
        <v>4.25</v>
      </c>
      <c r="K20" s="45">
        <v>1.4899</v>
      </c>
      <c r="L20" s="8">
        <f t="shared" si="4"/>
        <v>38.02</v>
      </c>
      <c r="M20" s="9">
        <v>0.1</v>
      </c>
      <c r="N20" s="33">
        <f t="shared" si="5"/>
        <v>2.55</v>
      </c>
      <c r="T20" s="43"/>
      <c r="U20" s="41"/>
    </row>
    <row r="21" spans="1:21" ht="12.75">
      <c r="A21" s="13">
        <v>33848</v>
      </c>
      <c r="B21" s="14">
        <v>522186.94</v>
      </c>
      <c r="C21" s="28">
        <v>0.00025859</v>
      </c>
      <c r="D21" s="29">
        <f t="shared" si="1"/>
        <v>135.03232081</v>
      </c>
      <c r="E21" s="7">
        <v>0.08</v>
      </c>
      <c r="F21" s="7">
        <v>0.21</v>
      </c>
      <c r="G21" s="7">
        <v>0.058</v>
      </c>
      <c r="H21" s="8">
        <f t="shared" si="2"/>
        <v>10.8</v>
      </c>
      <c r="I21" s="8">
        <f t="shared" si="3"/>
        <v>28.35</v>
      </c>
      <c r="J21" s="8">
        <f t="shared" si="0"/>
        <v>7.83</v>
      </c>
      <c r="K21" s="45">
        <v>1.4799</v>
      </c>
      <c r="L21" s="8">
        <f t="shared" si="4"/>
        <v>69.53</v>
      </c>
      <c r="M21" s="9">
        <v>0.1</v>
      </c>
      <c r="N21" s="33">
        <f t="shared" si="5"/>
        <v>4.7</v>
      </c>
      <c r="T21" s="43"/>
      <c r="U21" s="41"/>
    </row>
    <row r="22" spans="1:21" ht="12.75">
      <c r="A22" s="13">
        <v>33878</v>
      </c>
      <c r="B22" s="14">
        <v>522186.94</v>
      </c>
      <c r="C22" s="28">
        <v>0.00020608</v>
      </c>
      <c r="D22" s="29">
        <f t="shared" si="1"/>
        <v>107.6122846</v>
      </c>
      <c r="E22" s="7">
        <v>0.08</v>
      </c>
      <c r="F22" s="7">
        <v>0.21</v>
      </c>
      <c r="G22" s="7">
        <v>0.058</v>
      </c>
      <c r="H22" s="8">
        <f t="shared" si="2"/>
        <v>8.61</v>
      </c>
      <c r="I22" s="8">
        <f t="shared" si="3"/>
        <v>22.59</v>
      </c>
      <c r="J22" s="8">
        <f t="shared" si="0"/>
        <v>6.24</v>
      </c>
      <c r="K22" s="45">
        <v>1.4699</v>
      </c>
      <c r="L22" s="8">
        <f t="shared" si="4"/>
        <v>55.03</v>
      </c>
      <c r="M22" s="9">
        <v>0.1</v>
      </c>
      <c r="N22" s="33">
        <f t="shared" si="5"/>
        <v>3.74</v>
      </c>
      <c r="T22" s="43"/>
      <c r="U22" s="41"/>
    </row>
    <row r="23" spans="1:21" ht="12.75">
      <c r="A23" s="13">
        <v>33909</v>
      </c>
      <c r="B23" s="14">
        <v>522186.94</v>
      </c>
      <c r="C23" s="28">
        <v>0.0001666</v>
      </c>
      <c r="D23" s="29">
        <f t="shared" si="1"/>
        <v>86.9963442</v>
      </c>
      <c r="E23" s="7">
        <v>0.08</v>
      </c>
      <c r="F23" s="7">
        <v>0.21</v>
      </c>
      <c r="G23" s="7">
        <v>0.058</v>
      </c>
      <c r="H23" s="8">
        <f t="shared" si="2"/>
        <v>6.96</v>
      </c>
      <c r="I23" s="8">
        <f t="shared" si="3"/>
        <v>18.26</v>
      </c>
      <c r="J23" s="8">
        <f t="shared" si="0"/>
        <v>5.05</v>
      </c>
      <c r="K23" s="45">
        <v>1.4599</v>
      </c>
      <c r="L23" s="8">
        <f t="shared" si="4"/>
        <v>44.19</v>
      </c>
      <c r="M23" s="9">
        <v>0.1</v>
      </c>
      <c r="N23" s="33">
        <f t="shared" si="5"/>
        <v>3.03</v>
      </c>
      <c r="T23" s="43"/>
      <c r="U23" s="41"/>
    </row>
    <row r="24" spans="1:21" ht="12.75">
      <c r="A24" s="13">
        <v>33939</v>
      </c>
      <c r="B24" s="14">
        <v>522186.94</v>
      </c>
      <c r="C24" s="28">
        <v>0.00013491</v>
      </c>
      <c r="D24" s="29">
        <f t="shared" si="1"/>
        <v>70.44824008</v>
      </c>
      <c r="E24" s="7">
        <v>0.08</v>
      </c>
      <c r="F24" s="7">
        <v>0.21</v>
      </c>
      <c r="G24" s="7">
        <v>0.058</v>
      </c>
      <c r="H24" s="8">
        <f t="shared" si="2"/>
        <v>5.64</v>
      </c>
      <c r="I24" s="8">
        <f t="shared" si="3"/>
        <v>14.79</v>
      </c>
      <c r="J24" s="8">
        <f t="shared" si="0"/>
        <v>4.09</v>
      </c>
      <c r="K24" s="45">
        <v>1.4499</v>
      </c>
      <c r="L24" s="8">
        <f t="shared" si="4"/>
        <v>35.55</v>
      </c>
      <c r="M24" s="9">
        <v>0.1</v>
      </c>
      <c r="N24" s="33">
        <f t="shared" si="5"/>
        <v>2.45</v>
      </c>
      <c r="T24" s="43"/>
      <c r="U24" s="41"/>
    </row>
    <row r="25" spans="1:21" ht="12.75">
      <c r="A25" s="13">
        <v>33970</v>
      </c>
      <c r="B25" s="14">
        <v>1250700</v>
      </c>
      <c r="C25" s="28">
        <v>0.0001042</v>
      </c>
      <c r="D25" s="29">
        <f t="shared" si="1"/>
        <v>130.32294</v>
      </c>
      <c r="E25" s="7">
        <v>0.08</v>
      </c>
      <c r="F25" s="7">
        <v>0.21</v>
      </c>
      <c r="G25" s="7">
        <v>0.058</v>
      </c>
      <c r="H25" s="8">
        <f t="shared" si="2"/>
        <v>10.43</v>
      </c>
      <c r="I25" s="8">
        <f t="shared" si="3"/>
        <v>27.36</v>
      </c>
      <c r="J25" s="8">
        <f t="shared" si="0"/>
        <v>7.56</v>
      </c>
      <c r="K25" s="45">
        <v>1.4399</v>
      </c>
      <c r="L25" s="8">
        <f t="shared" si="4"/>
        <v>65.3</v>
      </c>
      <c r="M25" s="9">
        <v>0.1</v>
      </c>
      <c r="N25" s="33">
        <f t="shared" si="5"/>
        <v>4.54</v>
      </c>
      <c r="T25" s="43"/>
      <c r="U25" s="41"/>
    </row>
    <row r="26" spans="1:21" ht="12.75">
      <c r="A26" s="13">
        <v>34001</v>
      </c>
      <c r="B26" s="14">
        <v>1250700</v>
      </c>
      <c r="C26" s="28">
        <v>8.223E-05</v>
      </c>
      <c r="D26" s="29">
        <f t="shared" si="1"/>
        <v>102.845061</v>
      </c>
      <c r="E26" s="7">
        <v>0.08</v>
      </c>
      <c r="F26" s="7">
        <v>0.21</v>
      </c>
      <c r="G26" s="7">
        <v>0.058</v>
      </c>
      <c r="H26" s="8">
        <f t="shared" si="2"/>
        <v>8.23</v>
      </c>
      <c r="I26" s="8">
        <f t="shared" si="3"/>
        <v>21.59</v>
      </c>
      <c r="J26" s="8">
        <f t="shared" si="0"/>
        <v>5.97</v>
      </c>
      <c r="K26" s="45">
        <v>1.4299</v>
      </c>
      <c r="L26" s="8">
        <f t="shared" si="4"/>
        <v>51.18</v>
      </c>
      <c r="M26" s="9">
        <v>0.1</v>
      </c>
      <c r="N26" s="33">
        <f t="shared" si="5"/>
        <v>3.58</v>
      </c>
      <c r="T26" s="43"/>
      <c r="U26" s="41"/>
    </row>
    <row r="27" spans="1:21" ht="12.75">
      <c r="A27" s="13">
        <v>34029</v>
      </c>
      <c r="B27" s="14">
        <v>1709400</v>
      </c>
      <c r="C27" s="28">
        <v>6.528E-05</v>
      </c>
      <c r="D27" s="29">
        <f t="shared" si="1"/>
        <v>111.589632</v>
      </c>
      <c r="E27" s="7">
        <v>0.08</v>
      </c>
      <c r="F27" s="7">
        <v>0.21</v>
      </c>
      <c r="G27" s="7">
        <v>0.058</v>
      </c>
      <c r="H27" s="8">
        <f t="shared" si="2"/>
        <v>8.93</v>
      </c>
      <c r="I27" s="8">
        <f t="shared" si="3"/>
        <v>23.43</v>
      </c>
      <c r="J27" s="8">
        <f t="shared" si="0"/>
        <v>6.47</v>
      </c>
      <c r="K27" s="45">
        <v>1.4199</v>
      </c>
      <c r="L27" s="8">
        <f t="shared" si="4"/>
        <v>55.13</v>
      </c>
      <c r="M27" s="9">
        <v>0.1</v>
      </c>
      <c r="N27" s="33">
        <f t="shared" si="5"/>
        <v>3.88</v>
      </c>
      <c r="T27" s="43"/>
      <c r="U27" s="41"/>
    </row>
    <row r="28" spans="1:21" ht="12.75">
      <c r="A28" s="13">
        <v>34060</v>
      </c>
      <c r="B28" s="14">
        <v>1709400</v>
      </c>
      <c r="C28" s="28">
        <v>5.126E-05</v>
      </c>
      <c r="D28" s="29">
        <f t="shared" si="1"/>
        <v>87.623844</v>
      </c>
      <c r="E28" s="7">
        <v>0.08</v>
      </c>
      <c r="F28" s="7">
        <v>0.21</v>
      </c>
      <c r="G28" s="7">
        <v>0.058</v>
      </c>
      <c r="H28" s="8">
        <f t="shared" si="2"/>
        <v>7.01</v>
      </c>
      <c r="I28" s="8">
        <f t="shared" si="3"/>
        <v>18.4</v>
      </c>
      <c r="J28" s="8">
        <f t="shared" si="0"/>
        <v>5.08</v>
      </c>
      <c r="K28" s="45">
        <v>1.4099</v>
      </c>
      <c r="L28" s="8">
        <f t="shared" si="4"/>
        <v>42.99</v>
      </c>
      <c r="M28" s="9">
        <v>0.1</v>
      </c>
      <c r="N28" s="33">
        <f t="shared" si="5"/>
        <v>3.05</v>
      </c>
      <c r="T28" s="43"/>
      <c r="U28" s="41"/>
    </row>
    <row r="29" spans="1:21" ht="12.75">
      <c r="A29" s="13">
        <v>34090</v>
      </c>
      <c r="B29" s="14">
        <v>3303300</v>
      </c>
      <c r="C29" s="28">
        <v>3.98E-05</v>
      </c>
      <c r="D29" s="29">
        <f t="shared" si="1"/>
        <v>131.47134</v>
      </c>
      <c r="E29" s="7">
        <v>0.08</v>
      </c>
      <c r="F29" s="7">
        <v>0.21</v>
      </c>
      <c r="G29" s="7">
        <v>0.058</v>
      </c>
      <c r="H29" s="8">
        <f t="shared" si="2"/>
        <v>10.52</v>
      </c>
      <c r="I29" s="8">
        <f t="shared" si="3"/>
        <v>27.6</v>
      </c>
      <c r="J29" s="8">
        <f t="shared" si="0"/>
        <v>7.63</v>
      </c>
      <c r="K29" s="45">
        <v>1.3999</v>
      </c>
      <c r="L29" s="8">
        <f t="shared" si="4"/>
        <v>64.05</v>
      </c>
      <c r="M29" s="9">
        <v>0.1</v>
      </c>
      <c r="N29" s="33">
        <f t="shared" si="5"/>
        <v>4.58</v>
      </c>
      <c r="T29" s="43"/>
      <c r="U29" s="41"/>
    </row>
    <row r="30" spans="1:21" ht="12.75">
      <c r="A30" s="13">
        <v>34121</v>
      </c>
      <c r="B30" s="14">
        <v>3303300</v>
      </c>
      <c r="C30" s="28">
        <v>3.053E-05</v>
      </c>
      <c r="D30" s="29">
        <f t="shared" si="1"/>
        <v>100.849749</v>
      </c>
      <c r="E30" s="7">
        <v>0.08</v>
      </c>
      <c r="F30" s="7">
        <v>0.21</v>
      </c>
      <c r="G30" s="7">
        <v>0.058</v>
      </c>
      <c r="H30" s="8">
        <f t="shared" si="2"/>
        <v>8.07</v>
      </c>
      <c r="I30" s="8">
        <f t="shared" si="3"/>
        <v>21.17</v>
      </c>
      <c r="J30" s="8">
        <f t="shared" si="0"/>
        <v>5.85</v>
      </c>
      <c r="K30" s="45">
        <v>1.3899</v>
      </c>
      <c r="L30" s="8">
        <f t="shared" si="4"/>
        <v>48.77</v>
      </c>
      <c r="M30" s="9">
        <v>0.1</v>
      </c>
      <c r="N30" s="33">
        <f t="shared" si="5"/>
        <v>3.51</v>
      </c>
      <c r="T30" s="43"/>
      <c r="U30" s="41"/>
    </row>
    <row r="31" spans="1:21" ht="12.75">
      <c r="A31" s="13">
        <v>34151</v>
      </c>
      <c r="B31" s="14">
        <v>4639800</v>
      </c>
      <c r="C31" s="28">
        <v>2.337E-05</v>
      </c>
      <c r="D31" s="29">
        <f t="shared" si="1"/>
        <v>108.432126</v>
      </c>
      <c r="E31" s="7">
        <v>0.08</v>
      </c>
      <c r="F31" s="7">
        <v>0.21</v>
      </c>
      <c r="G31" s="7">
        <v>0.058</v>
      </c>
      <c r="H31" s="8">
        <f t="shared" si="2"/>
        <v>8.67</v>
      </c>
      <c r="I31" s="8">
        <f t="shared" si="3"/>
        <v>22.77</v>
      </c>
      <c r="J31" s="8">
        <f t="shared" si="0"/>
        <v>6.29</v>
      </c>
      <c r="K31" s="45">
        <v>1.3799</v>
      </c>
      <c r="L31" s="8">
        <f t="shared" si="4"/>
        <v>52.06</v>
      </c>
      <c r="M31" s="9">
        <v>0.1</v>
      </c>
      <c r="N31" s="33">
        <f t="shared" si="5"/>
        <v>3.77</v>
      </c>
      <c r="T31" s="43"/>
      <c r="U31" s="41"/>
    </row>
    <row r="32" spans="1:21" ht="12.75">
      <c r="A32" s="13">
        <v>34182</v>
      </c>
      <c r="B32" s="14">
        <v>5534</v>
      </c>
      <c r="C32" s="28">
        <v>0.01770538</v>
      </c>
      <c r="D32" s="29">
        <f t="shared" si="1"/>
        <v>97.98157292</v>
      </c>
      <c r="E32" s="7">
        <v>0.08</v>
      </c>
      <c r="F32" s="7">
        <v>0.21</v>
      </c>
      <c r="G32" s="7">
        <v>0.058</v>
      </c>
      <c r="H32" s="8">
        <f t="shared" si="2"/>
        <v>7.84</v>
      </c>
      <c r="I32" s="8">
        <f t="shared" si="3"/>
        <v>20.57</v>
      </c>
      <c r="J32" s="8">
        <f t="shared" si="0"/>
        <v>5.68</v>
      </c>
      <c r="K32" s="45">
        <v>1.3699</v>
      </c>
      <c r="L32" s="8">
        <f t="shared" si="4"/>
        <v>46.7</v>
      </c>
      <c r="M32" s="9">
        <v>0.1</v>
      </c>
      <c r="N32" s="33">
        <f t="shared" si="5"/>
        <v>3.41</v>
      </c>
      <c r="T32" s="43"/>
      <c r="U32" s="41"/>
    </row>
    <row r="33" spans="1:21" ht="12.75">
      <c r="A33" s="13">
        <v>34213</v>
      </c>
      <c r="B33" s="14">
        <v>9606</v>
      </c>
      <c r="C33" s="28">
        <v>0.01317523</v>
      </c>
      <c r="D33" s="29">
        <f t="shared" si="1"/>
        <v>126.56125938</v>
      </c>
      <c r="E33" s="7">
        <v>0.08</v>
      </c>
      <c r="F33" s="7">
        <v>0.21</v>
      </c>
      <c r="G33" s="7">
        <v>0.058</v>
      </c>
      <c r="H33" s="8">
        <f t="shared" si="2"/>
        <v>10.12</v>
      </c>
      <c r="I33" s="8">
        <f t="shared" si="3"/>
        <v>26.57</v>
      </c>
      <c r="J33" s="8">
        <f t="shared" si="0"/>
        <v>7.34</v>
      </c>
      <c r="K33" s="45">
        <v>1.3599</v>
      </c>
      <c r="L33" s="8">
        <f t="shared" si="4"/>
        <v>59.88</v>
      </c>
      <c r="M33" s="9">
        <v>0.1</v>
      </c>
      <c r="N33" s="33">
        <f t="shared" si="5"/>
        <v>4.4</v>
      </c>
      <c r="T33" s="43"/>
      <c r="U33" s="41"/>
    </row>
    <row r="34" spans="1:21" ht="12.75">
      <c r="A34" s="13">
        <v>34243</v>
      </c>
      <c r="B34" s="14">
        <v>12024</v>
      </c>
      <c r="C34" s="28">
        <v>0.00974754</v>
      </c>
      <c r="D34" s="29">
        <f t="shared" si="1"/>
        <v>117.20442096</v>
      </c>
      <c r="E34" s="7">
        <v>0.08</v>
      </c>
      <c r="F34" s="7">
        <v>0.21</v>
      </c>
      <c r="G34" s="7">
        <v>0.058</v>
      </c>
      <c r="H34" s="8">
        <f t="shared" si="2"/>
        <v>9.38</v>
      </c>
      <c r="I34" s="8">
        <f t="shared" si="3"/>
        <v>24.61</v>
      </c>
      <c r="J34" s="8">
        <f t="shared" si="0"/>
        <v>6.8</v>
      </c>
      <c r="K34" s="45">
        <v>1.3499</v>
      </c>
      <c r="L34" s="8">
        <f t="shared" si="4"/>
        <v>55.06</v>
      </c>
      <c r="M34" s="9">
        <v>0.1</v>
      </c>
      <c r="N34" s="33">
        <f t="shared" si="5"/>
        <v>4.08</v>
      </c>
      <c r="T34" s="43"/>
      <c r="U34" s="41"/>
    </row>
    <row r="35" spans="1:21" ht="12.75">
      <c r="A35" s="13">
        <v>34274</v>
      </c>
      <c r="B35" s="14">
        <v>15021</v>
      </c>
      <c r="C35" s="28">
        <v>0.00727961</v>
      </c>
      <c r="D35" s="29">
        <f t="shared" si="1"/>
        <v>109.34702181</v>
      </c>
      <c r="E35" s="7">
        <v>0.08</v>
      </c>
      <c r="F35" s="7">
        <v>0.21</v>
      </c>
      <c r="G35" s="7">
        <v>0.058</v>
      </c>
      <c r="H35" s="8">
        <f t="shared" si="2"/>
        <v>8.75</v>
      </c>
      <c r="I35" s="8">
        <f t="shared" si="3"/>
        <v>22.96</v>
      </c>
      <c r="J35" s="8">
        <f t="shared" si="0"/>
        <v>6.34</v>
      </c>
      <c r="K35" s="45">
        <v>1.3399</v>
      </c>
      <c r="L35" s="8">
        <f t="shared" si="4"/>
        <v>50.98</v>
      </c>
      <c r="M35" s="9">
        <v>0.1</v>
      </c>
      <c r="N35" s="33">
        <f t="shared" si="5"/>
        <v>3.81</v>
      </c>
      <c r="T35" s="43"/>
      <c r="U35" s="41"/>
    </row>
    <row r="36" spans="1:21" ht="12.75">
      <c r="A36" s="13">
        <v>34304</v>
      </c>
      <c r="B36" s="14">
        <v>18760</v>
      </c>
      <c r="C36" s="28">
        <v>0.00532566</v>
      </c>
      <c r="D36" s="29">
        <f t="shared" si="1"/>
        <v>99.9093816</v>
      </c>
      <c r="E36" s="7">
        <v>0.0777</v>
      </c>
      <c r="F36" s="7">
        <v>0.21</v>
      </c>
      <c r="G36" s="7">
        <v>0.058</v>
      </c>
      <c r="H36" s="8">
        <f t="shared" si="2"/>
        <v>7.76</v>
      </c>
      <c r="I36" s="8">
        <f t="shared" si="3"/>
        <v>20.98</v>
      </c>
      <c r="J36" s="8">
        <f t="shared" si="0"/>
        <v>5.79</v>
      </c>
      <c r="K36" s="45">
        <v>1.3299</v>
      </c>
      <c r="L36" s="8">
        <f t="shared" si="4"/>
        <v>45.92</v>
      </c>
      <c r="M36" s="9">
        <v>0.1</v>
      </c>
      <c r="N36" s="33">
        <f t="shared" si="5"/>
        <v>3.45</v>
      </c>
      <c r="T36" s="43"/>
      <c r="U36" s="41"/>
    </row>
    <row r="37" spans="1:21" ht="12.75">
      <c r="A37" s="13">
        <v>34335</v>
      </c>
      <c r="B37" s="14">
        <v>32882</v>
      </c>
      <c r="C37" s="28">
        <v>0.00382673</v>
      </c>
      <c r="D37" s="29">
        <f t="shared" si="1"/>
        <v>125.83053586</v>
      </c>
      <c r="E37" s="7">
        <v>0.0777</v>
      </c>
      <c r="F37" s="7">
        <v>0.21</v>
      </c>
      <c r="G37" s="7">
        <v>0.058</v>
      </c>
      <c r="H37" s="8">
        <f t="shared" si="2"/>
        <v>9.78</v>
      </c>
      <c r="I37" s="8">
        <f t="shared" si="3"/>
        <v>26.42</v>
      </c>
      <c r="J37" s="8">
        <f t="shared" si="0"/>
        <v>7.3</v>
      </c>
      <c r="K37" s="45">
        <v>1.3199</v>
      </c>
      <c r="L37" s="8">
        <f t="shared" si="4"/>
        <v>57.42</v>
      </c>
      <c r="M37" s="9">
        <v>0.1</v>
      </c>
      <c r="N37" s="33">
        <f t="shared" si="5"/>
        <v>4.35</v>
      </c>
      <c r="T37" s="43"/>
      <c r="U37" s="41"/>
    </row>
    <row r="38" spans="1:21" ht="12.75">
      <c r="A38" s="13">
        <v>34366</v>
      </c>
      <c r="B38" s="14">
        <v>42829</v>
      </c>
      <c r="C38" s="28">
        <v>0.00273928</v>
      </c>
      <c r="D38" s="29">
        <f t="shared" si="1"/>
        <v>117.32062312</v>
      </c>
      <c r="E38" s="7">
        <v>0.0777</v>
      </c>
      <c r="F38" s="7">
        <v>0.21</v>
      </c>
      <c r="G38" s="7">
        <v>0.058</v>
      </c>
      <c r="H38" s="8">
        <f t="shared" si="2"/>
        <v>9.12</v>
      </c>
      <c r="I38" s="8">
        <f t="shared" si="3"/>
        <v>24.63</v>
      </c>
      <c r="J38" s="8">
        <f t="shared" si="0"/>
        <v>6.8</v>
      </c>
      <c r="K38" s="45">
        <v>1.3099</v>
      </c>
      <c r="L38" s="8">
        <f t="shared" si="4"/>
        <v>53.12</v>
      </c>
      <c r="M38" s="9">
        <v>0.1</v>
      </c>
      <c r="N38" s="33">
        <f t="shared" si="5"/>
        <v>4.06</v>
      </c>
      <c r="T38" s="43"/>
      <c r="U38" s="41"/>
    </row>
    <row r="39" spans="1:21" ht="12.75">
      <c r="A39" s="13">
        <v>34394</v>
      </c>
      <c r="B39" s="14">
        <v>60322.73</v>
      </c>
      <c r="C39" s="28">
        <v>0.00190716</v>
      </c>
      <c r="D39" s="29">
        <f t="shared" si="1"/>
        <v>115.04509775</v>
      </c>
      <c r="E39" s="7">
        <v>0.0777</v>
      </c>
      <c r="F39" s="7">
        <v>0.21</v>
      </c>
      <c r="G39" s="7">
        <v>0.058</v>
      </c>
      <c r="H39" s="8">
        <f t="shared" si="2"/>
        <v>8.94</v>
      </c>
      <c r="I39" s="8">
        <f t="shared" si="3"/>
        <v>24.15</v>
      </c>
      <c r="J39" s="8">
        <f t="shared" si="0"/>
        <v>6.67</v>
      </c>
      <c r="K39" s="45">
        <v>1.2999</v>
      </c>
      <c r="L39" s="8">
        <f t="shared" si="4"/>
        <v>51.68</v>
      </c>
      <c r="M39" s="9">
        <v>0.1</v>
      </c>
      <c r="N39" s="33">
        <f t="shared" si="5"/>
        <v>3.98</v>
      </c>
      <c r="T39" s="43"/>
      <c r="U39" s="41"/>
    </row>
    <row r="40" spans="1:21" ht="12.75">
      <c r="A40" s="13">
        <v>34425</v>
      </c>
      <c r="B40" s="14">
        <v>85776.78</v>
      </c>
      <c r="C40" s="28">
        <v>0.001350203</v>
      </c>
      <c r="D40" s="29">
        <f t="shared" si="1"/>
        <v>115.81606569</v>
      </c>
      <c r="E40" s="7">
        <v>0.0777</v>
      </c>
      <c r="F40" s="7">
        <v>0.21</v>
      </c>
      <c r="G40" s="7">
        <v>0.058</v>
      </c>
      <c r="H40" s="8">
        <f t="shared" si="2"/>
        <v>9</v>
      </c>
      <c r="I40" s="8">
        <f t="shared" si="3"/>
        <v>24.32</v>
      </c>
      <c r="J40" s="8">
        <f t="shared" si="0"/>
        <v>6.72</v>
      </c>
      <c r="K40" s="45">
        <v>1.2899</v>
      </c>
      <c r="L40" s="8">
        <f t="shared" si="4"/>
        <v>51.65</v>
      </c>
      <c r="M40" s="9">
        <v>0.1</v>
      </c>
      <c r="N40" s="33">
        <f t="shared" si="5"/>
        <v>4</v>
      </c>
      <c r="T40" s="43"/>
      <c r="U40" s="41"/>
    </row>
    <row r="41" spans="1:21" ht="12.75">
      <c r="A41" s="13">
        <v>34455</v>
      </c>
      <c r="B41" s="14">
        <v>119517.47</v>
      </c>
      <c r="C41" s="28">
        <v>0.00093628</v>
      </c>
      <c r="D41" s="29">
        <f t="shared" si="1"/>
        <v>111.90181681</v>
      </c>
      <c r="E41" s="7">
        <v>0.0777</v>
      </c>
      <c r="F41" s="7">
        <v>0.21</v>
      </c>
      <c r="G41" s="7">
        <v>0.058</v>
      </c>
      <c r="H41" s="8">
        <f t="shared" si="2"/>
        <v>8.69</v>
      </c>
      <c r="I41" s="8">
        <f t="shared" si="3"/>
        <v>23.49</v>
      </c>
      <c r="J41" s="8">
        <f t="shared" si="0"/>
        <v>6.49</v>
      </c>
      <c r="K41" s="45">
        <v>1.2799</v>
      </c>
      <c r="L41" s="8">
        <f t="shared" si="4"/>
        <v>49.49</v>
      </c>
      <c r="M41" s="9">
        <v>0.1</v>
      </c>
      <c r="N41" s="33">
        <f t="shared" si="5"/>
        <v>3.87</v>
      </c>
      <c r="T41" s="43"/>
      <c r="U41" s="41"/>
    </row>
    <row r="42" spans="1:21" ht="12.75">
      <c r="A42" s="13">
        <v>34486</v>
      </c>
      <c r="B42" s="14">
        <v>178172.5</v>
      </c>
      <c r="C42" s="28">
        <v>0.00064727</v>
      </c>
      <c r="D42" s="29">
        <f t="shared" si="1"/>
        <v>115.32571408</v>
      </c>
      <c r="E42" s="7">
        <v>0.0777</v>
      </c>
      <c r="F42" s="7">
        <v>0.21</v>
      </c>
      <c r="G42" s="7">
        <v>0.058</v>
      </c>
      <c r="H42" s="8">
        <f t="shared" si="2"/>
        <v>8.96</v>
      </c>
      <c r="I42" s="8">
        <f t="shared" si="3"/>
        <v>24.21</v>
      </c>
      <c r="J42" s="8">
        <f t="shared" si="0"/>
        <v>6.69</v>
      </c>
      <c r="K42" s="45">
        <v>1.2699</v>
      </c>
      <c r="L42" s="8">
        <f t="shared" si="4"/>
        <v>50.62</v>
      </c>
      <c r="M42" s="9">
        <v>0.1</v>
      </c>
      <c r="N42" s="33">
        <f t="shared" si="5"/>
        <v>3.99</v>
      </c>
      <c r="T42" s="43"/>
      <c r="U42" s="41"/>
    </row>
    <row r="43" spans="1:21" ht="12.75">
      <c r="A43" s="13">
        <v>34516</v>
      </c>
      <c r="B43" s="14">
        <v>64.79</v>
      </c>
      <c r="C43" s="28">
        <v>1.69176112</v>
      </c>
      <c r="D43" s="29">
        <f t="shared" si="1"/>
        <v>109.60920296</v>
      </c>
      <c r="E43" s="7">
        <v>0.0777</v>
      </c>
      <c r="F43" s="7">
        <v>0.21</v>
      </c>
      <c r="G43" s="7">
        <v>0.058</v>
      </c>
      <c r="H43" s="8">
        <f t="shared" si="2"/>
        <v>8.52</v>
      </c>
      <c r="I43" s="8">
        <f t="shared" si="3"/>
        <v>23.01</v>
      </c>
      <c r="J43" s="8">
        <f t="shared" si="0"/>
        <v>6.36</v>
      </c>
      <c r="K43" s="45">
        <v>1.2599</v>
      </c>
      <c r="L43" s="8">
        <f t="shared" si="4"/>
        <v>47.74</v>
      </c>
      <c r="M43" s="9">
        <v>0.1</v>
      </c>
      <c r="N43" s="33">
        <f t="shared" si="5"/>
        <v>3.79</v>
      </c>
      <c r="T43" s="43"/>
      <c r="U43" s="41"/>
    </row>
    <row r="44" spans="1:21" ht="12.75">
      <c r="A44" s="13">
        <v>34547</v>
      </c>
      <c r="B44" s="14">
        <v>64.79</v>
      </c>
      <c r="C44" s="28">
        <v>1.61108426</v>
      </c>
      <c r="D44" s="29">
        <f t="shared" si="1"/>
        <v>104.38214921</v>
      </c>
      <c r="E44" s="7">
        <v>0.0777</v>
      </c>
      <c r="F44" s="7">
        <v>0.21</v>
      </c>
      <c r="G44" s="7">
        <v>0.058</v>
      </c>
      <c r="H44" s="8">
        <f t="shared" si="2"/>
        <v>8.11</v>
      </c>
      <c r="I44" s="8">
        <f t="shared" si="3"/>
        <v>21.92</v>
      </c>
      <c r="J44" s="8">
        <f t="shared" si="0"/>
        <v>6.05</v>
      </c>
      <c r="K44" s="45">
        <v>1.2499</v>
      </c>
      <c r="L44" s="8">
        <f t="shared" si="4"/>
        <v>45.1</v>
      </c>
      <c r="M44" s="9">
        <v>0.1</v>
      </c>
      <c r="N44" s="33">
        <f t="shared" si="5"/>
        <v>3.61</v>
      </c>
      <c r="T44" s="43"/>
      <c r="U44" s="41"/>
    </row>
    <row r="45" spans="1:21" ht="12.75">
      <c r="A45" s="13">
        <v>34578</v>
      </c>
      <c r="B45" s="14">
        <v>70</v>
      </c>
      <c r="C45" s="28">
        <v>1.58528852</v>
      </c>
      <c r="D45" s="29">
        <f t="shared" si="1"/>
        <v>110.9701964</v>
      </c>
      <c r="E45" s="7">
        <v>0.0777</v>
      </c>
      <c r="F45" s="7">
        <v>0.21</v>
      </c>
      <c r="G45" s="7">
        <v>0.058</v>
      </c>
      <c r="H45" s="8">
        <f t="shared" si="2"/>
        <v>8.62</v>
      </c>
      <c r="I45" s="8">
        <f t="shared" si="3"/>
        <v>23.3</v>
      </c>
      <c r="J45" s="8">
        <f t="shared" si="0"/>
        <v>6.44</v>
      </c>
      <c r="K45" s="45">
        <v>1.2399</v>
      </c>
      <c r="L45" s="8">
        <f t="shared" si="4"/>
        <v>47.56</v>
      </c>
      <c r="M45" s="9">
        <v>0.1</v>
      </c>
      <c r="N45" s="33">
        <f t="shared" si="5"/>
        <v>3.84</v>
      </c>
      <c r="T45" s="43"/>
      <c r="U45" s="41"/>
    </row>
    <row r="46" spans="1:21" ht="12.75">
      <c r="A46" s="13">
        <v>34608</v>
      </c>
      <c r="B46" s="14">
        <v>70</v>
      </c>
      <c r="C46" s="28">
        <v>1.55569384</v>
      </c>
      <c r="D46" s="29">
        <f t="shared" si="1"/>
        <v>108.8985688</v>
      </c>
      <c r="E46" s="7">
        <v>0.0777</v>
      </c>
      <c r="F46" s="7">
        <v>0.21</v>
      </c>
      <c r="G46" s="7">
        <v>0.058</v>
      </c>
      <c r="H46" s="8">
        <f t="shared" si="2"/>
        <v>8.46</v>
      </c>
      <c r="I46" s="8">
        <f t="shared" si="3"/>
        <v>22.86</v>
      </c>
      <c r="J46" s="8">
        <f t="shared" si="0"/>
        <v>6.32</v>
      </c>
      <c r="K46" s="45">
        <v>1.2299</v>
      </c>
      <c r="L46" s="8">
        <f t="shared" si="4"/>
        <v>46.29</v>
      </c>
      <c r="M46" s="9">
        <v>0.1</v>
      </c>
      <c r="N46" s="33">
        <f t="shared" si="5"/>
        <v>3.76</v>
      </c>
      <c r="T46" s="43"/>
      <c r="U46" s="41"/>
    </row>
    <row r="47" spans="1:21" ht="12.75">
      <c r="A47" s="13">
        <v>34639</v>
      </c>
      <c r="B47" s="14">
        <v>70</v>
      </c>
      <c r="C47" s="28">
        <v>1.51103052</v>
      </c>
      <c r="D47" s="29">
        <f t="shared" si="1"/>
        <v>105.7721364</v>
      </c>
      <c r="E47" s="7">
        <v>0.0777</v>
      </c>
      <c r="F47" s="7">
        <v>0.21</v>
      </c>
      <c r="G47" s="7">
        <v>0.058</v>
      </c>
      <c r="H47" s="8">
        <f t="shared" si="2"/>
        <v>8.22</v>
      </c>
      <c r="I47" s="8">
        <f t="shared" si="3"/>
        <v>22.21</v>
      </c>
      <c r="J47" s="8">
        <f t="shared" si="0"/>
        <v>6.13</v>
      </c>
      <c r="K47" s="45">
        <v>1.2199</v>
      </c>
      <c r="L47" s="8">
        <f t="shared" si="4"/>
        <v>44.6</v>
      </c>
      <c r="M47" s="9">
        <v>0.1</v>
      </c>
      <c r="N47" s="33">
        <f t="shared" si="5"/>
        <v>3.66</v>
      </c>
      <c r="T47" s="43"/>
      <c r="U47" s="41"/>
    </row>
    <row r="48" spans="1:21" ht="12.75">
      <c r="A48" s="13">
        <v>34669</v>
      </c>
      <c r="B48" s="14">
        <v>70</v>
      </c>
      <c r="C48" s="28">
        <v>1.47775972</v>
      </c>
      <c r="D48" s="29">
        <f t="shared" si="1"/>
        <v>103.4431804</v>
      </c>
      <c r="E48" s="7">
        <v>0.0777</v>
      </c>
      <c r="F48" s="7">
        <v>0.21</v>
      </c>
      <c r="G48" s="7">
        <v>0.058</v>
      </c>
      <c r="H48" s="8">
        <f t="shared" si="2"/>
        <v>8.04</v>
      </c>
      <c r="I48" s="8">
        <f t="shared" si="3"/>
        <v>21.72</v>
      </c>
      <c r="J48" s="8">
        <f t="shared" si="0"/>
        <v>6</v>
      </c>
      <c r="K48" s="45">
        <v>1.2099</v>
      </c>
      <c r="L48" s="8">
        <f t="shared" si="4"/>
        <v>43.27</v>
      </c>
      <c r="M48" s="9">
        <v>0.1</v>
      </c>
      <c r="N48" s="33">
        <f t="shared" si="5"/>
        <v>3.58</v>
      </c>
      <c r="T48" s="43"/>
      <c r="U48" s="41"/>
    </row>
    <row r="49" spans="1:21" ht="12.75">
      <c r="A49" s="13">
        <v>34700</v>
      </c>
      <c r="B49" s="14">
        <v>70</v>
      </c>
      <c r="C49" s="28">
        <v>1</v>
      </c>
      <c r="D49" s="29">
        <f t="shared" si="1"/>
        <v>70</v>
      </c>
      <c r="E49" s="7">
        <v>0.08</v>
      </c>
      <c r="F49" s="7">
        <v>0.21</v>
      </c>
      <c r="G49" s="7">
        <v>0.058</v>
      </c>
      <c r="H49" s="8">
        <f t="shared" si="2"/>
        <v>5.6</v>
      </c>
      <c r="I49" s="8">
        <f t="shared" si="3"/>
        <v>14.7</v>
      </c>
      <c r="J49" s="8">
        <f t="shared" si="0"/>
        <v>4.06</v>
      </c>
      <c r="K49" s="45">
        <v>1.5754</v>
      </c>
      <c r="L49" s="8">
        <f t="shared" si="4"/>
        <v>38.38</v>
      </c>
      <c r="M49" s="9">
        <v>0.1</v>
      </c>
      <c r="N49" s="33">
        <f t="shared" si="5"/>
        <v>2.44</v>
      </c>
      <c r="T49" s="43"/>
      <c r="U49" s="41"/>
    </row>
    <row r="50" spans="1:21" ht="12.75">
      <c r="A50" s="13">
        <v>34731</v>
      </c>
      <c r="B50" s="14">
        <v>70</v>
      </c>
      <c r="C50" s="28">
        <v>1</v>
      </c>
      <c r="D50" s="29">
        <f t="shared" si="1"/>
        <v>70</v>
      </c>
      <c r="E50" s="7">
        <v>0.08</v>
      </c>
      <c r="F50" s="7">
        <v>0.21</v>
      </c>
      <c r="G50" s="7">
        <v>0.058</v>
      </c>
      <c r="H50" s="8">
        <f t="shared" si="2"/>
        <v>5.6</v>
      </c>
      <c r="I50" s="8">
        <f t="shared" si="3"/>
        <v>14.7</v>
      </c>
      <c r="J50" s="8">
        <f t="shared" si="0"/>
        <v>4.06</v>
      </c>
      <c r="K50" s="45">
        <v>1.5494</v>
      </c>
      <c r="L50" s="8">
        <f t="shared" si="4"/>
        <v>37.74</v>
      </c>
      <c r="M50" s="9">
        <v>0.1</v>
      </c>
      <c r="N50" s="33">
        <f t="shared" si="5"/>
        <v>2.44</v>
      </c>
      <c r="T50" s="43"/>
      <c r="U50" s="41"/>
    </row>
    <row r="51" spans="1:21" ht="12.75">
      <c r="A51" s="13">
        <v>34759</v>
      </c>
      <c r="B51" s="14">
        <v>70</v>
      </c>
      <c r="C51" s="28">
        <v>1</v>
      </c>
      <c r="D51" s="29">
        <f t="shared" si="1"/>
        <v>70</v>
      </c>
      <c r="E51" s="7">
        <v>0.08</v>
      </c>
      <c r="F51" s="7">
        <v>0.21</v>
      </c>
      <c r="G51" s="7">
        <v>0.058</v>
      </c>
      <c r="H51" s="8">
        <f t="shared" si="2"/>
        <v>5.6</v>
      </c>
      <c r="I51" s="8">
        <f t="shared" si="3"/>
        <v>14.7</v>
      </c>
      <c r="J51" s="8">
        <f t="shared" si="0"/>
        <v>4.06</v>
      </c>
      <c r="K51" s="45">
        <v>1.5068</v>
      </c>
      <c r="L51" s="8">
        <f t="shared" si="4"/>
        <v>36.71</v>
      </c>
      <c r="M51" s="9">
        <v>0.1</v>
      </c>
      <c r="N51" s="33">
        <f t="shared" si="5"/>
        <v>2.44</v>
      </c>
      <c r="T51" s="43"/>
      <c r="U51" s="41"/>
    </row>
    <row r="52" spans="1:21" ht="12.75">
      <c r="A52" s="13">
        <v>34790</v>
      </c>
      <c r="B52" s="14">
        <v>70</v>
      </c>
      <c r="C52" s="28">
        <v>1</v>
      </c>
      <c r="D52" s="29">
        <f t="shared" si="1"/>
        <v>70</v>
      </c>
      <c r="E52" s="7">
        <v>0.08</v>
      </c>
      <c r="F52" s="7">
        <v>0.21</v>
      </c>
      <c r="G52" s="7">
        <v>0.058</v>
      </c>
      <c r="H52" s="8">
        <f t="shared" si="2"/>
        <v>5.6</v>
      </c>
      <c r="I52" s="8">
        <f t="shared" si="3"/>
        <v>14.7</v>
      </c>
      <c r="J52" s="8">
        <f t="shared" si="0"/>
        <v>4.06</v>
      </c>
      <c r="K52" s="45">
        <v>1.4643</v>
      </c>
      <c r="L52" s="8">
        <f t="shared" si="4"/>
        <v>35.67</v>
      </c>
      <c r="M52" s="9">
        <v>0.1</v>
      </c>
      <c r="N52" s="33">
        <f t="shared" si="5"/>
        <v>2.44</v>
      </c>
      <c r="T52" s="43"/>
      <c r="U52" s="41"/>
    </row>
    <row r="53" spans="1:21" ht="12.75">
      <c r="A53" s="13">
        <v>34820</v>
      </c>
      <c r="B53" s="14">
        <v>100</v>
      </c>
      <c r="C53" s="28">
        <v>1</v>
      </c>
      <c r="D53" s="29">
        <f t="shared" si="1"/>
        <v>100</v>
      </c>
      <c r="E53" s="7">
        <v>0.08</v>
      </c>
      <c r="F53" s="7">
        <v>0.21</v>
      </c>
      <c r="G53" s="7">
        <v>0.058</v>
      </c>
      <c r="H53" s="8">
        <f t="shared" si="2"/>
        <v>8</v>
      </c>
      <c r="I53" s="8">
        <f t="shared" si="3"/>
        <v>21</v>
      </c>
      <c r="J53" s="8">
        <f t="shared" si="0"/>
        <v>5.8</v>
      </c>
      <c r="K53" s="45">
        <v>1.4239</v>
      </c>
      <c r="L53" s="8">
        <f t="shared" si="4"/>
        <v>49.55</v>
      </c>
      <c r="M53" s="9">
        <v>0.1</v>
      </c>
      <c r="N53" s="33">
        <f t="shared" si="5"/>
        <v>3.48</v>
      </c>
      <c r="T53" s="43"/>
      <c r="U53" s="41"/>
    </row>
    <row r="54" spans="1:21" ht="12.75">
      <c r="A54" s="13">
        <v>34851</v>
      </c>
      <c r="B54" s="14">
        <v>100</v>
      </c>
      <c r="C54" s="28">
        <v>1</v>
      </c>
      <c r="D54" s="29">
        <f t="shared" si="1"/>
        <v>100</v>
      </c>
      <c r="E54" s="7">
        <v>0.08</v>
      </c>
      <c r="F54" s="7">
        <v>0.21</v>
      </c>
      <c r="G54" s="7">
        <v>0.058</v>
      </c>
      <c r="H54" s="8">
        <f t="shared" si="2"/>
        <v>8</v>
      </c>
      <c r="I54" s="8">
        <f t="shared" si="3"/>
        <v>21</v>
      </c>
      <c r="J54" s="8">
        <f t="shared" si="0"/>
        <v>5.8</v>
      </c>
      <c r="K54" s="45">
        <v>1.3837</v>
      </c>
      <c r="L54" s="8">
        <f t="shared" si="4"/>
        <v>48.15</v>
      </c>
      <c r="M54" s="9">
        <v>0.1</v>
      </c>
      <c r="N54" s="33">
        <f t="shared" si="5"/>
        <v>3.48</v>
      </c>
      <c r="T54" s="43"/>
      <c r="U54" s="41"/>
    </row>
    <row r="55" spans="1:21" ht="12.75">
      <c r="A55" s="13">
        <v>34881</v>
      </c>
      <c r="B55" s="14">
        <v>100</v>
      </c>
      <c r="C55" s="28">
        <v>1</v>
      </c>
      <c r="D55" s="29">
        <f t="shared" si="1"/>
        <v>100</v>
      </c>
      <c r="E55" s="7">
        <v>0.08</v>
      </c>
      <c r="F55" s="7">
        <v>0.21</v>
      </c>
      <c r="G55" s="7">
        <v>0.058</v>
      </c>
      <c r="H55" s="8">
        <f t="shared" si="2"/>
        <v>8</v>
      </c>
      <c r="I55" s="8">
        <f t="shared" si="3"/>
        <v>21</v>
      </c>
      <c r="J55" s="8">
        <f t="shared" si="0"/>
        <v>5.8</v>
      </c>
      <c r="K55" s="45">
        <v>1.3453</v>
      </c>
      <c r="L55" s="8">
        <f t="shared" si="4"/>
        <v>46.82</v>
      </c>
      <c r="M55" s="9">
        <v>0.1</v>
      </c>
      <c r="N55" s="33">
        <f t="shared" si="5"/>
        <v>3.48</v>
      </c>
      <c r="T55" s="43"/>
      <c r="U55" s="41"/>
    </row>
    <row r="56" spans="1:21" ht="12.75">
      <c r="A56" s="13">
        <v>34912</v>
      </c>
      <c r="B56" s="14">
        <v>100</v>
      </c>
      <c r="C56" s="28">
        <v>1</v>
      </c>
      <c r="D56" s="29">
        <f t="shared" si="1"/>
        <v>100</v>
      </c>
      <c r="E56" s="7">
        <v>0.08</v>
      </c>
      <c r="F56" s="7">
        <v>0.21</v>
      </c>
      <c r="G56" s="7">
        <v>0.058</v>
      </c>
      <c r="H56" s="8">
        <f t="shared" si="2"/>
        <v>8</v>
      </c>
      <c r="I56" s="8">
        <f t="shared" si="3"/>
        <v>21</v>
      </c>
      <c r="J56" s="8">
        <f t="shared" si="0"/>
        <v>5.8</v>
      </c>
      <c r="K56" s="45">
        <v>1.3121</v>
      </c>
      <c r="L56" s="8">
        <f t="shared" si="4"/>
        <v>45.66</v>
      </c>
      <c r="M56" s="9">
        <v>0.1</v>
      </c>
      <c r="N56" s="33">
        <f t="shared" si="5"/>
        <v>3.48</v>
      </c>
      <c r="T56" s="43"/>
      <c r="U56" s="41"/>
    </row>
    <row r="57" spans="1:21" ht="12.75">
      <c r="A57" s="13">
        <v>34943</v>
      </c>
      <c r="B57" s="14">
        <v>100</v>
      </c>
      <c r="C57" s="28">
        <v>1</v>
      </c>
      <c r="D57" s="29">
        <f t="shared" si="1"/>
        <v>100</v>
      </c>
      <c r="E57" s="7">
        <v>0.08</v>
      </c>
      <c r="F57" s="7">
        <v>0.21</v>
      </c>
      <c r="G57" s="7">
        <v>0.058</v>
      </c>
      <c r="H57" s="8">
        <f t="shared" si="2"/>
        <v>8</v>
      </c>
      <c r="I57" s="8">
        <f t="shared" si="3"/>
        <v>21</v>
      </c>
      <c r="J57" s="8">
        <f t="shared" si="0"/>
        <v>5.8</v>
      </c>
      <c r="K57" s="45">
        <v>1.2812</v>
      </c>
      <c r="L57" s="8">
        <f t="shared" si="4"/>
        <v>44.59</v>
      </c>
      <c r="M57" s="9">
        <v>0.1</v>
      </c>
      <c r="N57" s="33">
        <f t="shared" si="5"/>
        <v>3.48</v>
      </c>
      <c r="T57" s="43"/>
      <c r="U57" s="41"/>
    </row>
    <row r="58" spans="1:21" ht="12.75">
      <c r="A58" s="13">
        <v>34973</v>
      </c>
      <c r="B58" s="14">
        <v>100</v>
      </c>
      <c r="C58" s="28">
        <v>1</v>
      </c>
      <c r="D58" s="29">
        <f t="shared" si="1"/>
        <v>100</v>
      </c>
      <c r="E58" s="7">
        <v>0.08</v>
      </c>
      <c r="F58" s="7">
        <v>0.21</v>
      </c>
      <c r="G58" s="7">
        <v>0.058</v>
      </c>
      <c r="H58" s="8">
        <f t="shared" si="2"/>
        <v>8</v>
      </c>
      <c r="I58" s="8">
        <f t="shared" si="3"/>
        <v>21</v>
      </c>
      <c r="J58" s="8">
        <f t="shared" si="0"/>
        <v>5.8</v>
      </c>
      <c r="K58" s="45">
        <v>1.2524</v>
      </c>
      <c r="L58" s="8">
        <f t="shared" si="4"/>
        <v>43.58</v>
      </c>
      <c r="M58" s="9">
        <v>0.1</v>
      </c>
      <c r="N58" s="33">
        <f t="shared" si="5"/>
        <v>3.48</v>
      </c>
      <c r="T58" s="43"/>
      <c r="U58" s="41"/>
    </row>
    <row r="59" spans="1:21" ht="12.75">
      <c r="A59" s="13">
        <v>35004</v>
      </c>
      <c r="B59" s="14">
        <v>100</v>
      </c>
      <c r="C59" s="28">
        <v>1</v>
      </c>
      <c r="D59" s="29">
        <f t="shared" si="1"/>
        <v>100</v>
      </c>
      <c r="E59" s="7">
        <v>0.08</v>
      </c>
      <c r="F59" s="7">
        <v>0.21</v>
      </c>
      <c r="G59" s="7">
        <v>0.058</v>
      </c>
      <c r="H59" s="8">
        <f t="shared" si="2"/>
        <v>8</v>
      </c>
      <c r="I59" s="8">
        <f t="shared" si="3"/>
        <v>21</v>
      </c>
      <c r="J59" s="8">
        <f t="shared" si="0"/>
        <v>5.8</v>
      </c>
      <c r="K59" s="45">
        <v>1.2246</v>
      </c>
      <c r="L59" s="8">
        <f t="shared" si="4"/>
        <v>42.62</v>
      </c>
      <c r="M59" s="9">
        <v>0.1</v>
      </c>
      <c r="N59" s="33">
        <f t="shared" si="5"/>
        <v>3.48</v>
      </c>
      <c r="T59" s="43"/>
      <c r="U59" s="41"/>
    </row>
    <row r="60" spans="1:21" ht="12.75">
      <c r="A60" s="13">
        <v>35034</v>
      </c>
      <c r="B60" s="14">
        <v>100</v>
      </c>
      <c r="C60" s="28">
        <v>1</v>
      </c>
      <c r="D60" s="29">
        <f t="shared" si="1"/>
        <v>100</v>
      </c>
      <c r="E60" s="7">
        <v>0.08</v>
      </c>
      <c r="F60" s="7">
        <v>0.21</v>
      </c>
      <c r="G60" s="7">
        <v>0.058</v>
      </c>
      <c r="H60" s="8">
        <f t="shared" si="2"/>
        <v>8</v>
      </c>
      <c r="I60" s="8">
        <f t="shared" si="3"/>
        <v>21</v>
      </c>
      <c r="J60" s="8">
        <f t="shared" si="0"/>
        <v>5.8</v>
      </c>
      <c r="K60" s="45">
        <v>1.1988</v>
      </c>
      <c r="L60" s="8">
        <f t="shared" si="4"/>
        <v>41.72</v>
      </c>
      <c r="M60" s="9">
        <v>0.1</v>
      </c>
      <c r="N60" s="33">
        <f t="shared" si="5"/>
        <v>3.48</v>
      </c>
      <c r="T60" s="43"/>
      <c r="U60" s="41"/>
    </row>
    <row r="61" spans="1:21" ht="12.75">
      <c r="A61" s="13">
        <v>35065</v>
      </c>
      <c r="B61" s="14">
        <v>100</v>
      </c>
      <c r="C61" s="28">
        <v>1</v>
      </c>
      <c r="D61" s="29">
        <f t="shared" si="1"/>
        <v>100</v>
      </c>
      <c r="E61" s="7">
        <v>0.08</v>
      </c>
      <c r="F61" s="7">
        <v>0.21</v>
      </c>
      <c r="G61" s="7">
        <v>0.058</v>
      </c>
      <c r="H61" s="8">
        <f t="shared" si="2"/>
        <v>8</v>
      </c>
      <c r="I61" s="8">
        <f t="shared" si="3"/>
        <v>21</v>
      </c>
      <c r="J61" s="8">
        <f t="shared" si="0"/>
        <v>5.8</v>
      </c>
      <c r="K61" s="45">
        <v>1.1753</v>
      </c>
      <c r="L61" s="8">
        <f t="shared" si="4"/>
        <v>40.9</v>
      </c>
      <c r="M61" s="9">
        <v>0.1</v>
      </c>
      <c r="N61" s="33">
        <f t="shared" si="5"/>
        <v>3.48</v>
      </c>
      <c r="T61" s="43"/>
      <c r="U61" s="41"/>
    </row>
    <row r="62" spans="1:21" ht="12.75">
      <c r="A62" s="13">
        <v>35096</v>
      </c>
      <c r="B62" s="14">
        <v>100</v>
      </c>
      <c r="C62" s="28">
        <v>1</v>
      </c>
      <c r="D62" s="29">
        <f t="shared" si="1"/>
        <v>100</v>
      </c>
      <c r="E62" s="7">
        <v>0.08</v>
      </c>
      <c r="F62" s="7">
        <v>0.21</v>
      </c>
      <c r="G62" s="7">
        <v>0.058</v>
      </c>
      <c r="H62" s="8">
        <f t="shared" si="2"/>
        <v>8</v>
      </c>
      <c r="I62" s="8">
        <f t="shared" si="3"/>
        <v>21</v>
      </c>
      <c r="J62" s="8">
        <f t="shared" si="0"/>
        <v>5.8</v>
      </c>
      <c r="K62" s="45">
        <v>1.1531</v>
      </c>
      <c r="L62" s="8">
        <f t="shared" si="4"/>
        <v>40.13</v>
      </c>
      <c r="M62" s="9">
        <v>0.1</v>
      </c>
      <c r="N62" s="33">
        <f t="shared" si="5"/>
        <v>3.48</v>
      </c>
      <c r="T62" s="43"/>
      <c r="U62" s="41"/>
    </row>
    <row r="63" spans="1:21" ht="12.75">
      <c r="A63" s="13">
        <v>35125</v>
      </c>
      <c r="B63" s="14">
        <v>100</v>
      </c>
      <c r="C63" s="28">
        <v>1</v>
      </c>
      <c r="D63" s="29">
        <f t="shared" si="1"/>
        <v>100</v>
      </c>
      <c r="E63" s="7">
        <v>0.08</v>
      </c>
      <c r="F63" s="7">
        <v>0.21</v>
      </c>
      <c r="G63" s="7">
        <v>0.058</v>
      </c>
      <c r="H63" s="8">
        <f t="shared" si="2"/>
        <v>8</v>
      </c>
      <c r="I63" s="8">
        <f t="shared" si="3"/>
        <v>21</v>
      </c>
      <c r="J63" s="8">
        <f t="shared" si="0"/>
        <v>5.8</v>
      </c>
      <c r="K63" s="45">
        <v>1.1324</v>
      </c>
      <c r="L63" s="8">
        <f t="shared" si="4"/>
        <v>39.41</v>
      </c>
      <c r="M63" s="9">
        <v>0.1</v>
      </c>
      <c r="N63" s="33">
        <f t="shared" si="5"/>
        <v>3.48</v>
      </c>
      <c r="T63" s="43"/>
      <c r="U63" s="41"/>
    </row>
    <row r="64" spans="1:21" ht="12.75">
      <c r="A64" s="13">
        <v>35156</v>
      </c>
      <c r="B64" s="14">
        <v>100</v>
      </c>
      <c r="C64" s="28">
        <v>1</v>
      </c>
      <c r="D64" s="29">
        <f t="shared" si="1"/>
        <v>100</v>
      </c>
      <c r="E64" s="7">
        <v>0.08</v>
      </c>
      <c r="F64" s="7">
        <v>0.21</v>
      </c>
      <c r="G64" s="7">
        <v>0.058</v>
      </c>
      <c r="H64" s="8">
        <f t="shared" si="2"/>
        <v>8</v>
      </c>
      <c r="I64" s="8">
        <f t="shared" si="3"/>
        <v>21</v>
      </c>
      <c r="J64" s="8">
        <f t="shared" si="0"/>
        <v>5.8</v>
      </c>
      <c r="K64" s="45">
        <v>1.1123</v>
      </c>
      <c r="L64" s="8">
        <f t="shared" si="4"/>
        <v>38.71</v>
      </c>
      <c r="M64" s="9">
        <v>0.1</v>
      </c>
      <c r="N64" s="33">
        <f t="shared" si="5"/>
        <v>3.48</v>
      </c>
      <c r="T64" s="43"/>
      <c r="U64" s="41"/>
    </row>
    <row r="65" spans="1:21" ht="12.75">
      <c r="A65" s="13">
        <v>35186</v>
      </c>
      <c r="B65" s="14">
        <v>112</v>
      </c>
      <c r="C65" s="28">
        <v>1</v>
      </c>
      <c r="D65" s="29">
        <f t="shared" si="1"/>
        <v>112</v>
      </c>
      <c r="E65" s="7">
        <v>0.08</v>
      </c>
      <c r="F65" s="7">
        <v>0.21</v>
      </c>
      <c r="G65" s="7">
        <v>0.058</v>
      </c>
      <c r="H65" s="8">
        <f t="shared" si="2"/>
        <v>8.96</v>
      </c>
      <c r="I65" s="8">
        <f t="shared" si="3"/>
        <v>23.52</v>
      </c>
      <c r="J65" s="8">
        <f t="shared" si="0"/>
        <v>6.5</v>
      </c>
      <c r="K65" s="45">
        <v>1.0925</v>
      </c>
      <c r="L65" s="8">
        <f t="shared" si="4"/>
        <v>42.59</v>
      </c>
      <c r="M65" s="9">
        <v>0.1</v>
      </c>
      <c r="N65" s="33">
        <f t="shared" si="5"/>
        <v>3.9</v>
      </c>
      <c r="T65" s="43"/>
      <c r="U65" s="41"/>
    </row>
    <row r="66" spans="1:21" ht="12.75">
      <c r="A66" s="13">
        <v>35217</v>
      </c>
      <c r="B66" s="14">
        <v>112</v>
      </c>
      <c r="C66" s="28">
        <v>1</v>
      </c>
      <c r="D66" s="29">
        <f t="shared" si="1"/>
        <v>112</v>
      </c>
      <c r="E66" s="7">
        <v>0.08</v>
      </c>
      <c r="F66" s="7">
        <v>0.21</v>
      </c>
      <c r="G66" s="7">
        <v>0.058</v>
      </c>
      <c r="H66" s="8">
        <f t="shared" si="2"/>
        <v>8.96</v>
      </c>
      <c r="I66" s="8">
        <f t="shared" si="3"/>
        <v>23.52</v>
      </c>
      <c r="J66" s="8">
        <f t="shared" si="0"/>
        <v>6.5</v>
      </c>
      <c r="K66" s="45">
        <v>1.0732</v>
      </c>
      <c r="L66" s="8">
        <f t="shared" si="4"/>
        <v>41.83</v>
      </c>
      <c r="M66" s="9">
        <v>0.1</v>
      </c>
      <c r="N66" s="33">
        <f t="shared" si="5"/>
        <v>3.9</v>
      </c>
      <c r="T66" s="43"/>
      <c r="U66" s="41"/>
    </row>
    <row r="67" spans="1:21" ht="12.75">
      <c r="A67" s="13">
        <v>35247</v>
      </c>
      <c r="B67" s="14">
        <v>112</v>
      </c>
      <c r="C67" s="28">
        <v>1</v>
      </c>
      <c r="D67" s="29">
        <f t="shared" si="1"/>
        <v>112</v>
      </c>
      <c r="E67" s="7">
        <v>0.08</v>
      </c>
      <c r="F67" s="7">
        <v>0.21</v>
      </c>
      <c r="G67" s="7">
        <v>0.058</v>
      </c>
      <c r="H67" s="8">
        <f t="shared" si="2"/>
        <v>8.96</v>
      </c>
      <c r="I67" s="8">
        <f t="shared" si="3"/>
        <v>23.52</v>
      </c>
      <c r="J67" s="8">
        <f t="shared" si="0"/>
        <v>6.5</v>
      </c>
      <c r="K67" s="45">
        <v>1.0535</v>
      </c>
      <c r="L67" s="8">
        <f t="shared" si="4"/>
        <v>41.07</v>
      </c>
      <c r="M67" s="9">
        <v>0.1</v>
      </c>
      <c r="N67" s="33">
        <f t="shared" si="5"/>
        <v>3.9</v>
      </c>
      <c r="T67" s="43"/>
      <c r="U67" s="41"/>
    </row>
    <row r="68" spans="1:21" ht="12.75">
      <c r="A68" s="13">
        <v>35278</v>
      </c>
      <c r="B68" s="14">
        <v>112</v>
      </c>
      <c r="C68" s="28">
        <v>1</v>
      </c>
      <c r="D68" s="29">
        <f t="shared" si="1"/>
        <v>112</v>
      </c>
      <c r="E68" s="7">
        <v>0.08</v>
      </c>
      <c r="F68" s="7">
        <v>0.21</v>
      </c>
      <c r="G68" s="7">
        <v>0.058</v>
      </c>
      <c r="H68" s="8">
        <f t="shared" si="2"/>
        <v>8.96</v>
      </c>
      <c r="I68" s="8">
        <f t="shared" si="3"/>
        <v>23.52</v>
      </c>
      <c r="J68" s="8">
        <f t="shared" si="0"/>
        <v>6.5</v>
      </c>
      <c r="K68" s="45">
        <v>1.0345</v>
      </c>
      <c r="L68" s="8">
        <f t="shared" si="4"/>
        <v>40.32</v>
      </c>
      <c r="M68" s="9">
        <v>0.1</v>
      </c>
      <c r="N68" s="33">
        <f t="shared" si="5"/>
        <v>3.9</v>
      </c>
      <c r="T68" s="43"/>
      <c r="U68" s="41"/>
    </row>
    <row r="69" spans="1:21" ht="12.75">
      <c r="A69" s="13">
        <v>35309</v>
      </c>
      <c r="B69" s="14">
        <v>112</v>
      </c>
      <c r="C69" s="28">
        <v>1</v>
      </c>
      <c r="D69" s="29">
        <f t="shared" si="1"/>
        <v>112</v>
      </c>
      <c r="E69" s="7">
        <v>0.08</v>
      </c>
      <c r="F69" s="7">
        <v>0.21</v>
      </c>
      <c r="G69" s="7">
        <v>0.058</v>
      </c>
      <c r="H69" s="8">
        <f t="shared" si="2"/>
        <v>8.96</v>
      </c>
      <c r="I69" s="8">
        <f t="shared" si="3"/>
        <v>23.52</v>
      </c>
      <c r="J69" s="8">
        <f t="shared" si="0"/>
        <v>6.5</v>
      </c>
      <c r="K69" s="45">
        <v>1.0159</v>
      </c>
      <c r="L69" s="8">
        <f t="shared" si="4"/>
        <v>39.6</v>
      </c>
      <c r="M69" s="9">
        <v>0.1</v>
      </c>
      <c r="N69" s="33">
        <f t="shared" si="5"/>
        <v>3.9</v>
      </c>
      <c r="T69" s="43"/>
      <c r="U69" s="41"/>
    </row>
    <row r="70" spans="1:21" ht="12.75">
      <c r="A70" s="13">
        <v>35339</v>
      </c>
      <c r="B70" s="14">
        <v>112</v>
      </c>
      <c r="C70" s="28">
        <v>1</v>
      </c>
      <c r="D70" s="29">
        <f t="shared" si="1"/>
        <v>112</v>
      </c>
      <c r="E70" s="7">
        <v>0.08</v>
      </c>
      <c r="F70" s="7">
        <v>0.21</v>
      </c>
      <c r="G70" s="7">
        <v>0.058</v>
      </c>
      <c r="H70" s="8">
        <f t="shared" si="2"/>
        <v>8.96</v>
      </c>
      <c r="I70" s="8">
        <f t="shared" si="3"/>
        <v>23.52</v>
      </c>
      <c r="J70" s="8">
        <f t="shared" si="0"/>
        <v>6.5</v>
      </c>
      <c r="K70" s="45">
        <v>0.9979</v>
      </c>
      <c r="L70" s="8">
        <f t="shared" si="4"/>
        <v>38.9</v>
      </c>
      <c r="M70" s="9">
        <v>0.1</v>
      </c>
      <c r="N70" s="33">
        <f t="shared" si="5"/>
        <v>3.9</v>
      </c>
      <c r="T70" s="43"/>
      <c r="U70" s="41"/>
    </row>
    <row r="71" spans="1:21" ht="12.75">
      <c r="A71" s="13">
        <v>35370</v>
      </c>
      <c r="B71" s="14">
        <v>112</v>
      </c>
      <c r="C71" s="28">
        <v>1</v>
      </c>
      <c r="D71" s="29">
        <f t="shared" si="1"/>
        <v>112</v>
      </c>
      <c r="E71" s="7">
        <v>0.08</v>
      </c>
      <c r="F71" s="7">
        <v>0.21</v>
      </c>
      <c r="G71" s="7">
        <v>0.058</v>
      </c>
      <c r="H71" s="8">
        <f t="shared" si="2"/>
        <v>8.96</v>
      </c>
      <c r="I71" s="8">
        <f t="shared" si="3"/>
        <v>23.52</v>
      </c>
      <c r="J71" s="8">
        <f t="shared" si="0"/>
        <v>6.5</v>
      </c>
      <c r="K71" s="45">
        <v>0.9799</v>
      </c>
      <c r="L71" s="8">
        <f t="shared" si="4"/>
        <v>38.2</v>
      </c>
      <c r="M71" s="9">
        <v>0.1</v>
      </c>
      <c r="N71" s="33">
        <f t="shared" si="5"/>
        <v>3.9</v>
      </c>
      <c r="T71" s="43"/>
      <c r="U71" s="41"/>
    </row>
    <row r="72" spans="1:21" ht="12.75">
      <c r="A72" s="13">
        <v>35400</v>
      </c>
      <c r="B72" s="14">
        <v>112</v>
      </c>
      <c r="C72" s="28">
        <v>1</v>
      </c>
      <c r="D72" s="29">
        <f t="shared" si="1"/>
        <v>112</v>
      </c>
      <c r="E72" s="7">
        <v>0.08</v>
      </c>
      <c r="F72" s="7">
        <v>0.21</v>
      </c>
      <c r="G72" s="7">
        <v>0.058</v>
      </c>
      <c r="H72" s="8">
        <f aca="true" t="shared" si="6" ref="H72:H81">ROUND(D72*E72,2)</f>
        <v>8.96</v>
      </c>
      <c r="I72" s="8">
        <f aca="true" t="shared" si="7" ref="I72:I81">TRUNC((D72*F72),2)</f>
        <v>23.52</v>
      </c>
      <c r="J72" s="8">
        <f aca="true" t="shared" si="8" ref="J72:J81">ROUND(D72*G72,2)</f>
        <v>6.5</v>
      </c>
      <c r="K72" s="45">
        <v>0.9626</v>
      </c>
      <c r="L72" s="8">
        <f t="shared" si="4"/>
        <v>37.52</v>
      </c>
      <c r="M72" s="9">
        <v>0.1</v>
      </c>
      <c r="N72" s="33">
        <f t="shared" si="5"/>
        <v>3.9</v>
      </c>
      <c r="T72" s="43"/>
      <c r="U72" s="41"/>
    </row>
    <row r="73" spans="1:21" ht="12.75">
      <c r="A73" s="13">
        <v>35431</v>
      </c>
      <c r="B73" s="14">
        <v>112</v>
      </c>
      <c r="C73" s="28">
        <v>1</v>
      </c>
      <c r="D73" s="29">
        <f aca="true" t="shared" si="9" ref="D73:D123">ROUND(B73*C73,8)</f>
        <v>112</v>
      </c>
      <c r="E73" s="7">
        <v>0.0782</v>
      </c>
      <c r="F73" s="7">
        <v>0.21</v>
      </c>
      <c r="G73" s="7">
        <v>0.058</v>
      </c>
      <c r="H73" s="8">
        <f t="shared" si="6"/>
        <v>8.76</v>
      </c>
      <c r="I73" s="8">
        <f t="shared" si="7"/>
        <v>23.52</v>
      </c>
      <c r="J73" s="8">
        <f t="shared" si="8"/>
        <v>6.5</v>
      </c>
      <c r="K73" s="45">
        <v>0.9459</v>
      </c>
      <c r="L73" s="8">
        <f aca="true" t="shared" si="10" ref="L73:L127">ROUND((H73+I73+J73)*K73,2)</f>
        <v>36.68</v>
      </c>
      <c r="M73" s="9">
        <v>0.1</v>
      </c>
      <c r="N73" s="33">
        <f aca="true" t="shared" si="11" ref="N73:N127">ROUND((H73+I73+J73)*M73,2)</f>
        <v>3.88</v>
      </c>
      <c r="T73" s="43"/>
      <c r="U73" s="41"/>
    </row>
    <row r="74" spans="1:21" ht="12.75">
      <c r="A74" s="13">
        <v>35462</v>
      </c>
      <c r="B74" s="14">
        <v>112</v>
      </c>
      <c r="C74" s="28">
        <v>1</v>
      </c>
      <c r="D74" s="29">
        <f t="shared" si="9"/>
        <v>112</v>
      </c>
      <c r="E74" s="7">
        <v>0.0782</v>
      </c>
      <c r="F74" s="7">
        <v>0.21</v>
      </c>
      <c r="G74" s="7">
        <v>0.058</v>
      </c>
      <c r="H74" s="8">
        <f t="shared" si="6"/>
        <v>8.76</v>
      </c>
      <c r="I74" s="8">
        <f t="shared" si="7"/>
        <v>23.52</v>
      </c>
      <c r="J74" s="8">
        <f t="shared" si="8"/>
        <v>6.5</v>
      </c>
      <c r="K74" s="45">
        <v>0.9295</v>
      </c>
      <c r="L74" s="8">
        <f t="shared" si="10"/>
        <v>36.05</v>
      </c>
      <c r="M74" s="9">
        <v>0.1</v>
      </c>
      <c r="N74" s="33">
        <f t="shared" si="11"/>
        <v>3.88</v>
      </c>
      <c r="T74" s="43"/>
      <c r="U74" s="41"/>
    </row>
    <row r="75" spans="1:21" ht="12.75">
      <c r="A75" s="13">
        <v>35490</v>
      </c>
      <c r="B75" s="14">
        <v>112</v>
      </c>
      <c r="C75" s="28">
        <v>1</v>
      </c>
      <c r="D75" s="29">
        <f t="shared" si="9"/>
        <v>112</v>
      </c>
      <c r="E75" s="7">
        <v>0.0782</v>
      </c>
      <c r="F75" s="7">
        <v>0.21</v>
      </c>
      <c r="G75" s="7">
        <v>0.058</v>
      </c>
      <c r="H75" s="8">
        <f t="shared" si="6"/>
        <v>8.76</v>
      </c>
      <c r="I75" s="8">
        <f t="shared" si="7"/>
        <v>23.52</v>
      </c>
      <c r="J75" s="8">
        <f t="shared" si="8"/>
        <v>6.5</v>
      </c>
      <c r="K75" s="45">
        <v>0.9129</v>
      </c>
      <c r="L75" s="8">
        <f t="shared" si="10"/>
        <v>35.4</v>
      </c>
      <c r="M75" s="9">
        <v>0.1</v>
      </c>
      <c r="N75" s="33">
        <f t="shared" si="11"/>
        <v>3.88</v>
      </c>
      <c r="T75" s="43"/>
      <c r="U75" s="41"/>
    </row>
    <row r="76" spans="1:21" ht="12.75">
      <c r="A76" s="13">
        <v>35521</v>
      </c>
      <c r="B76" s="14">
        <v>112</v>
      </c>
      <c r="C76" s="28">
        <v>1</v>
      </c>
      <c r="D76" s="29">
        <f t="shared" si="9"/>
        <v>112</v>
      </c>
      <c r="E76" s="7">
        <v>0.0782</v>
      </c>
      <c r="F76" s="7">
        <v>0.21</v>
      </c>
      <c r="G76" s="7">
        <v>0.058</v>
      </c>
      <c r="H76" s="8">
        <f t="shared" si="6"/>
        <v>8.76</v>
      </c>
      <c r="I76" s="8">
        <f t="shared" si="7"/>
        <v>23.52</v>
      </c>
      <c r="J76" s="8">
        <f t="shared" si="8"/>
        <v>6.5</v>
      </c>
      <c r="K76" s="45">
        <v>0.8971</v>
      </c>
      <c r="L76" s="8">
        <f t="shared" si="10"/>
        <v>34.79</v>
      </c>
      <c r="M76" s="9">
        <v>0.1</v>
      </c>
      <c r="N76" s="33">
        <f t="shared" si="11"/>
        <v>3.88</v>
      </c>
      <c r="T76" s="43"/>
      <c r="U76" s="41"/>
    </row>
    <row r="77" spans="1:21" ht="12.75">
      <c r="A77" s="13">
        <v>35551</v>
      </c>
      <c r="B77" s="14">
        <v>120</v>
      </c>
      <c r="C77" s="28">
        <v>1</v>
      </c>
      <c r="D77" s="29">
        <f t="shared" si="9"/>
        <v>120</v>
      </c>
      <c r="E77" s="7">
        <v>0.0782</v>
      </c>
      <c r="F77" s="7">
        <v>0.21</v>
      </c>
      <c r="G77" s="7">
        <v>0.058</v>
      </c>
      <c r="H77" s="8">
        <f t="shared" si="6"/>
        <v>9.38</v>
      </c>
      <c r="I77" s="8">
        <f t="shared" si="7"/>
        <v>25.2</v>
      </c>
      <c r="J77" s="8">
        <f t="shared" si="8"/>
        <v>6.96</v>
      </c>
      <c r="K77" s="45">
        <v>0.881</v>
      </c>
      <c r="L77" s="8">
        <f t="shared" si="10"/>
        <v>36.6</v>
      </c>
      <c r="M77" s="9">
        <v>0.1</v>
      </c>
      <c r="N77" s="33">
        <f t="shared" si="11"/>
        <v>4.15</v>
      </c>
      <c r="T77" s="43"/>
      <c r="U77" s="41"/>
    </row>
    <row r="78" spans="1:21" ht="12.75">
      <c r="A78" s="13">
        <v>35582</v>
      </c>
      <c r="B78" s="14">
        <v>120</v>
      </c>
      <c r="C78" s="28">
        <v>1</v>
      </c>
      <c r="D78" s="29">
        <f t="shared" si="9"/>
        <v>120</v>
      </c>
      <c r="E78" s="7">
        <v>0.0782</v>
      </c>
      <c r="F78" s="7">
        <v>0.21</v>
      </c>
      <c r="G78" s="7">
        <v>0.058</v>
      </c>
      <c r="H78" s="8">
        <f t="shared" si="6"/>
        <v>9.38</v>
      </c>
      <c r="I78" s="8">
        <f t="shared" si="7"/>
        <v>25.2</v>
      </c>
      <c r="J78" s="8">
        <f t="shared" si="8"/>
        <v>6.96</v>
      </c>
      <c r="K78" s="45">
        <v>0.865</v>
      </c>
      <c r="L78" s="8">
        <f t="shared" si="10"/>
        <v>35.93</v>
      </c>
      <c r="M78" s="9">
        <v>0.1</v>
      </c>
      <c r="N78" s="33">
        <f t="shared" si="11"/>
        <v>4.15</v>
      </c>
      <c r="T78" s="43"/>
      <c r="U78" s="41"/>
    </row>
    <row r="79" spans="1:21" ht="12.75">
      <c r="A79" s="13">
        <v>35612</v>
      </c>
      <c r="B79" s="14">
        <v>120</v>
      </c>
      <c r="C79" s="28">
        <v>1</v>
      </c>
      <c r="D79" s="29">
        <f t="shared" si="9"/>
        <v>120</v>
      </c>
      <c r="E79" s="7">
        <v>0.0782</v>
      </c>
      <c r="F79" s="7">
        <v>0.21</v>
      </c>
      <c r="G79" s="7">
        <v>0.058</v>
      </c>
      <c r="H79" s="8">
        <f t="shared" si="6"/>
        <v>9.38</v>
      </c>
      <c r="I79" s="8">
        <f t="shared" si="7"/>
        <v>25.2</v>
      </c>
      <c r="J79" s="8">
        <f t="shared" si="8"/>
        <v>6.96</v>
      </c>
      <c r="K79" s="45">
        <v>0.8491</v>
      </c>
      <c r="L79" s="8">
        <f t="shared" si="10"/>
        <v>35.27</v>
      </c>
      <c r="M79" s="9">
        <v>0.1</v>
      </c>
      <c r="N79" s="33">
        <f t="shared" si="11"/>
        <v>4.15</v>
      </c>
      <c r="T79" s="43"/>
      <c r="U79" s="41"/>
    </row>
    <row r="80" spans="1:21" ht="12.75">
      <c r="A80" s="13">
        <v>35643</v>
      </c>
      <c r="B80" s="14">
        <v>120</v>
      </c>
      <c r="C80" s="28">
        <v>1</v>
      </c>
      <c r="D80" s="29">
        <f t="shared" si="9"/>
        <v>120</v>
      </c>
      <c r="E80" s="7">
        <v>0.0782</v>
      </c>
      <c r="F80" s="7">
        <v>0.21</v>
      </c>
      <c r="G80" s="7">
        <v>0.058</v>
      </c>
      <c r="H80" s="8">
        <f t="shared" si="6"/>
        <v>9.38</v>
      </c>
      <c r="I80" s="8">
        <f t="shared" si="7"/>
        <v>25.2</v>
      </c>
      <c r="J80" s="8">
        <f t="shared" si="8"/>
        <v>6.96</v>
      </c>
      <c r="K80" s="45">
        <v>0.8332</v>
      </c>
      <c r="L80" s="8">
        <f t="shared" si="10"/>
        <v>34.61</v>
      </c>
      <c r="M80" s="9">
        <v>0.1</v>
      </c>
      <c r="N80" s="33">
        <f t="shared" si="11"/>
        <v>4.15</v>
      </c>
      <c r="T80" s="43"/>
      <c r="U80" s="41"/>
    </row>
    <row r="81" spans="1:21" ht="12.75">
      <c r="A81" s="13">
        <v>35674</v>
      </c>
      <c r="B81" s="14">
        <v>120</v>
      </c>
      <c r="C81" s="28">
        <v>1</v>
      </c>
      <c r="D81" s="29">
        <f t="shared" si="9"/>
        <v>120</v>
      </c>
      <c r="E81" s="7">
        <v>0.0782</v>
      </c>
      <c r="F81" s="7">
        <v>0.21</v>
      </c>
      <c r="G81" s="7">
        <v>0.058</v>
      </c>
      <c r="H81" s="8">
        <f t="shared" si="6"/>
        <v>9.38</v>
      </c>
      <c r="I81" s="8">
        <f t="shared" si="7"/>
        <v>25.2</v>
      </c>
      <c r="J81" s="8">
        <f t="shared" si="8"/>
        <v>6.96</v>
      </c>
      <c r="K81" s="45">
        <v>0.8165</v>
      </c>
      <c r="L81" s="8">
        <f t="shared" si="10"/>
        <v>33.92</v>
      </c>
      <c r="M81" s="9">
        <v>0.1</v>
      </c>
      <c r="N81" s="33">
        <f t="shared" si="11"/>
        <v>4.15</v>
      </c>
      <c r="T81" s="43"/>
      <c r="U81" s="41"/>
    </row>
    <row r="82" spans="1:21" ht="12.75">
      <c r="A82" s="13">
        <v>35704</v>
      </c>
      <c r="B82" s="14">
        <v>120</v>
      </c>
      <c r="C82" s="28">
        <v>1</v>
      </c>
      <c r="D82" s="29">
        <f t="shared" si="9"/>
        <v>120</v>
      </c>
      <c r="E82" s="7">
        <v>0.0782</v>
      </c>
      <c r="F82" s="7">
        <v>0.21</v>
      </c>
      <c r="G82" s="7">
        <v>0.058</v>
      </c>
      <c r="H82" s="8">
        <f aca="true" t="shared" si="12" ref="H82:H118">ROUND(D82*E82,2)</f>
        <v>9.38</v>
      </c>
      <c r="I82" s="8">
        <f aca="true" t="shared" si="13" ref="I82:I118">TRUNC((D82*F82),2)</f>
        <v>25.2</v>
      </c>
      <c r="J82" s="8">
        <f aca="true" t="shared" si="14" ref="J82:J118">ROUND(D82*G82,2)</f>
        <v>6.96</v>
      </c>
      <c r="K82" s="45">
        <v>0.7861</v>
      </c>
      <c r="L82" s="8">
        <f t="shared" si="10"/>
        <v>32.65</v>
      </c>
      <c r="M82" s="9">
        <v>0.1</v>
      </c>
      <c r="N82" s="33">
        <f t="shared" si="11"/>
        <v>4.15</v>
      </c>
      <c r="T82" s="43"/>
      <c r="U82" s="41"/>
    </row>
    <row r="83" spans="1:21" ht="12.75">
      <c r="A83" s="13">
        <v>35735</v>
      </c>
      <c r="B83" s="14">
        <v>120</v>
      </c>
      <c r="C83" s="28">
        <v>1</v>
      </c>
      <c r="D83" s="29">
        <f t="shared" si="9"/>
        <v>120</v>
      </c>
      <c r="E83" s="7">
        <v>0.0782</v>
      </c>
      <c r="F83" s="7">
        <v>0.21</v>
      </c>
      <c r="G83" s="7">
        <v>0.058</v>
      </c>
      <c r="H83" s="8">
        <f t="shared" si="12"/>
        <v>9.38</v>
      </c>
      <c r="I83" s="8">
        <f t="shared" si="13"/>
        <v>25.2</v>
      </c>
      <c r="J83" s="8">
        <f t="shared" si="14"/>
        <v>6.96</v>
      </c>
      <c r="K83" s="45">
        <v>0.7564</v>
      </c>
      <c r="L83" s="8">
        <f t="shared" si="10"/>
        <v>31.42</v>
      </c>
      <c r="M83" s="9">
        <v>0.1</v>
      </c>
      <c r="N83" s="33">
        <f t="shared" si="11"/>
        <v>4.15</v>
      </c>
      <c r="T83" s="43"/>
      <c r="U83" s="41"/>
    </row>
    <row r="84" spans="1:21" ht="12.75">
      <c r="A84" s="13">
        <v>35765</v>
      </c>
      <c r="B84" s="14">
        <v>120</v>
      </c>
      <c r="C84" s="28">
        <v>1</v>
      </c>
      <c r="D84" s="29">
        <f t="shared" si="9"/>
        <v>120</v>
      </c>
      <c r="E84" s="7">
        <v>0.0782</v>
      </c>
      <c r="F84" s="7">
        <v>0.21</v>
      </c>
      <c r="G84" s="7">
        <v>0.058</v>
      </c>
      <c r="H84" s="8">
        <f t="shared" si="12"/>
        <v>9.38</v>
      </c>
      <c r="I84" s="8">
        <f t="shared" si="13"/>
        <v>25.2</v>
      </c>
      <c r="J84" s="8">
        <f t="shared" si="14"/>
        <v>6.96</v>
      </c>
      <c r="K84" s="45">
        <v>0.7297</v>
      </c>
      <c r="L84" s="8">
        <f t="shared" si="10"/>
        <v>30.31</v>
      </c>
      <c r="M84" s="9">
        <v>0.1</v>
      </c>
      <c r="N84" s="33">
        <f t="shared" si="11"/>
        <v>4.15</v>
      </c>
      <c r="T84" s="43"/>
      <c r="U84" s="41"/>
    </row>
    <row r="85" spans="1:21" ht="12.75">
      <c r="A85" s="13">
        <v>35796</v>
      </c>
      <c r="B85" s="14">
        <v>120</v>
      </c>
      <c r="C85" s="28">
        <v>1</v>
      </c>
      <c r="D85" s="29">
        <f t="shared" si="9"/>
        <v>120</v>
      </c>
      <c r="E85" s="7">
        <v>0.0782</v>
      </c>
      <c r="F85" s="7">
        <v>0.21</v>
      </c>
      <c r="G85" s="7">
        <v>0.058</v>
      </c>
      <c r="H85" s="8">
        <f t="shared" si="12"/>
        <v>9.38</v>
      </c>
      <c r="I85" s="8">
        <f t="shared" si="13"/>
        <v>25.2</v>
      </c>
      <c r="J85" s="8">
        <f t="shared" si="14"/>
        <v>6.96</v>
      </c>
      <c r="K85" s="45">
        <v>0.7084</v>
      </c>
      <c r="L85" s="8">
        <f t="shared" si="10"/>
        <v>29.43</v>
      </c>
      <c r="M85" s="9">
        <v>0.1</v>
      </c>
      <c r="N85" s="33">
        <f t="shared" si="11"/>
        <v>4.15</v>
      </c>
      <c r="T85" s="43"/>
      <c r="U85" s="41"/>
    </row>
    <row r="86" spans="1:21" ht="12.75">
      <c r="A86" s="13">
        <v>35827</v>
      </c>
      <c r="B86" s="14">
        <v>120</v>
      </c>
      <c r="C86" s="28">
        <v>1</v>
      </c>
      <c r="D86" s="29">
        <f t="shared" si="9"/>
        <v>120</v>
      </c>
      <c r="E86" s="7">
        <v>0.0782</v>
      </c>
      <c r="F86" s="7">
        <v>0.21</v>
      </c>
      <c r="G86" s="7">
        <v>0.058</v>
      </c>
      <c r="H86" s="8">
        <f t="shared" si="12"/>
        <v>9.38</v>
      </c>
      <c r="I86" s="8">
        <f t="shared" si="13"/>
        <v>25.2</v>
      </c>
      <c r="J86" s="8">
        <f t="shared" si="14"/>
        <v>6.96</v>
      </c>
      <c r="K86" s="45">
        <v>0.6864</v>
      </c>
      <c r="L86" s="8">
        <f t="shared" si="10"/>
        <v>28.51</v>
      </c>
      <c r="M86" s="9">
        <v>0.1</v>
      </c>
      <c r="N86" s="33">
        <f t="shared" si="11"/>
        <v>4.15</v>
      </c>
      <c r="T86" s="43"/>
      <c r="U86" s="41"/>
    </row>
    <row r="87" spans="1:21" ht="12.75">
      <c r="A87" s="13">
        <v>35855</v>
      </c>
      <c r="B87" s="14">
        <v>120</v>
      </c>
      <c r="C87" s="28">
        <v>1</v>
      </c>
      <c r="D87" s="29">
        <f t="shared" si="9"/>
        <v>120</v>
      </c>
      <c r="E87" s="7">
        <v>0.0782</v>
      </c>
      <c r="F87" s="7">
        <v>0.21</v>
      </c>
      <c r="G87" s="7">
        <v>0.058</v>
      </c>
      <c r="H87" s="8">
        <f t="shared" si="12"/>
        <v>9.38</v>
      </c>
      <c r="I87" s="8">
        <f t="shared" si="13"/>
        <v>25.2</v>
      </c>
      <c r="J87" s="8">
        <f t="shared" si="14"/>
        <v>6.96</v>
      </c>
      <c r="K87" s="45">
        <v>0.6693</v>
      </c>
      <c r="L87" s="8">
        <f t="shared" si="10"/>
        <v>27.8</v>
      </c>
      <c r="M87" s="9">
        <v>0.1</v>
      </c>
      <c r="N87" s="33">
        <f t="shared" si="11"/>
        <v>4.15</v>
      </c>
      <c r="T87" s="43"/>
      <c r="U87" s="41"/>
    </row>
    <row r="88" spans="1:21" ht="12.75">
      <c r="A88" s="13">
        <v>35886</v>
      </c>
      <c r="B88" s="14">
        <v>120</v>
      </c>
      <c r="C88" s="28">
        <v>1</v>
      </c>
      <c r="D88" s="29">
        <f t="shared" si="9"/>
        <v>120</v>
      </c>
      <c r="E88" s="7">
        <v>0.0782</v>
      </c>
      <c r="F88" s="7">
        <v>0.21</v>
      </c>
      <c r="G88" s="7">
        <v>0.058</v>
      </c>
      <c r="H88" s="8">
        <f t="shared" si="12"/>
        <v>9.38</v>
      </c>
      <c r="I88" s="8">
        <f t="shared" si="13"/>
        <v>25.2</v>
      </c>
      <c r="J88" s="8">
        <f t="shared" si="14"/>
        <v>6.96</v>
      </c>
      <c r="K88" s="45">
        <v>0.653</v>
      </c>
      <c r="L88" s="8">
        <f t="shared" si="10"/>
        <v>27.13</v>
      </c>
      <c r="M88" s="9">
        <v>0.1</v>
      </c>
      <c r="N88" s="33">
        <f t="shared" si="11"/>
        <v>4.15</v>
      </c>
      <c r="T88" s="43"/>
      <c r="U88" s="41"/>
    </row>
    <row r="89" spans="1:21" ht="12.75">
      <c r="A89" s="13">
        <v>35916</v>
      </c>
      <c r="B89" s="14">
        <v>130</v>
      </c>
      <c r="C89" s="28">
        <v>1</v>
      </c>
      <c r="D89" s="29">
        <f t="shared" si="9"/>
        <v>130</v>
      </c>
      <c r="E89" s="7">
        <v>0.0782</v>
      </c>
      <c r="F89" s="7">
        <v>0.21</v>
      </c>
      <c r="G89" s="7">
        <v>0.058</v>
      </c>
      <c r="H89" s="8">
        <f t="shared" si="12"/>
        <v>10.17</v>
      </c>
      <c r="I89" s="8">
        <f t="shared" si="13"/>
        <v>27.3</v>
      </c>
      <c r="J89" s="8">
        <f t="shared" si="14"/>
        <v>7.54</v>
      </c>
      <c r="K89" s="45">
        <v>0.637</v>
      </c>
      <c r="L89" s="8">
        <f t="shared" si="10"/>
        <v>28.67</v>
      </c>
      <c r="M89" s="9">
        <v>0.1</v>
      </c>
      <c r="N89" s="33">
        <f t="shared" si="11"/>
        <v>4.5</v>
      </c>
      <c r="T89" s="43"/>
      <c r="U89" s="41"/>
    </row>
    <row r="90" spans="1:21" ht="12.75">
      <c r="A90" s="13">
        <v>35947</v>
      </c>
      <c r="B90" s="14">
        <v>130</v>
      </c>
      <c r="C90" s="28">
        <v>1</v>
      </c>
      <c r="D90" s="29">
        <f t="shared" si="9"/>
        <v>130</v>
      </c>
      <c r="E90" s="7">
        <v>0.0782</v>
      </c>
      <c r="F90" s="7">
        <v>0.21</v>
      </c>
      <c r="G90" s="7">
        <v>0.058</v>
      </c>
      <c r="H90" s="8">
        <f t="shared" si="12"/>
        <v>10.17</v>
      </c>
      <c r="I90" s="8">
        <f t="shared" si="13"/>
        <v>27.3</v>
      </c>
      <c r="J90" s="8">
        <f t="shared" si="14"/>
        <v>7.54</v>
      </c>
      <c r="K90" s="45">
        <v>0.62</v>
      </c>
      <c r="L90" s="8">
        <f t="shared" si="10"/>
        <v>27.91</v>
      </c>
      <c r="M90" s="9">
        <v>0.1</v>
      </c>
      <c r="N90" s="33">
        <f t="shared" si="11"/>
        <v>4.5</v>
      </c>
      <c r="T90" s="43"/>
      <c r="U90" s="41"/>
    </row>
    <row r="91" spans="1:21" ht="12.75">
      <c r="A91" s="13">
        <v>35977</v>
      </c>
      <c r="B91" s="14">
        <v>130</v>
      </c>
      <c r="C91" s="28">
        <v>1</v>
      </c>
      <c r="D91" s="29">
        <f t="shared" si="9"/>
        <v>130</v>
      </c>
      <c r="E91" s="7">
        <v>0.0782</v>
      </c>
      <c r="F91" s="7">
        <v>0.21</v>
      </c>
      <c r="G91" s="7">
        <v>0.058</v>
      </c>
      <c r="H91" s="8">
        <f t="shared" si="12"/>
        <v>10.17</v>
      </c>
      <c r="I91" s="8">
        <f t="shared" si="13"/>
        <v>27.3</v>
      </c>
      <c r="J91" s="8">
        <f t="shared" si="14"/>
        <v>7.54</v>
      </c>
      <c r="K91" s="45">
        <v>0.6052</v>
      </c>
      <c r="L91" s="8">
        <f t="shared" si="10"/>
        <v>27.24</v>
      </c>
      <c r="M91" s="9">
        <v>0.1</v>
      </c>
      <c r="N91" s="33">
        <f t="shared" si="11"/>
        <v>4.5</v>
      </c>
      <c r="T91" s="43"/>
      <c r="U91" s="41"/>
    </row>
    <row r="92" spans="1:21" ht="12.75">
      <c r="A92" s="13">
        <v>36008</v>
      </c>
      <c r="B92" s="14">
        <v>130</v>
      </c>
      <c r="C92" s="28">
        <v>1</v>
      </c>
      <c r="D92" s="29">
        <f t="shared" si="9"/>
        <v>130</v>
      </c>
      <c r="E92" s="7">
        <v>0.0782</v>
      </c>
      <c r="F92" s="7">
        <v>0.21</v>
      </c>
      <c r="G92" s="7">
        <v>0.058</v>
      </c>
      <c r="H92" s="8">
        <f t="shared" si="12"/>
        <v>10.17</v>
      </c>
      <c r="I92" s="8">
        <f t="shared" si="13"/>
        <v>27.3</v>
      </c>
      <c r="J92" s="8">
        <f t="shared" si="14"/>
        <v>7.54</v>
      </c>
      <c r="K92" s="45">
        <v>0.5803</v>
      </c>
      <c r="L92" s="8">
        <f t="shared" si="10"/>
        <v>26.12</v>
      </c>
      <c r="M92" s="9">
        <v>0.1</v>
      </c>
      <c r="N92" s="33">
        <f t="shared" si="11"/>
        <v>4.5</v>
      </c>
      <c r="T92" s="43"/>
      <c r="U92" s="41"/>
    </row>
    <row r="93" spans="1:21" ht="12.75">
      <c r="A93" s="13">
        <v>36039</v>
      </c>
      <c r="B93" s="14">
        <v>130</v>
      </c>
      <c r="C93" s="28">
        <v>1</v>
      </c>
      <c r="D93" s="29">
        <f t="shared" si="9"/>
        <v>130</v>
      </c>
      <c r="E93" s="7">
        <v>0.0782</v>
      </c>
      <c r="F93" s="7">
        <v>0.21</v>
      </c>
      <c r="G93" s="7">
        <v>0.058</v>
      </c>
      <c r="H93" s="8">
        <f t="shared" si="12"/>
        <v>10.17</v>
      </c>
      <c r="I93" s="8">
        <f t="shared" si="13"/>
        <v>27.3</v>
      </c>
      <c r="J93" s="8">
        <f t="shared" si="14"/>
        <v>7.54</v>
      </c>
      <c r="K93" s="45">
        <v>0.5509</v>
      </c>
      <c r="L93" s="8">
        <f t="shared" si="10"/>
        <v>24.8</v>
      </c>
      <c r="M93" s="9">
        <v>0.1</v>
      </c>
      <c r="N93" s="33">
        <f t="shared" si="11"/>
        <v>4.5</v>
      </c>
      <c r="T93" s="43"/>
      <c r="U93" s="41"/>
    </row>
    <row r="94" spans="1:21" ht="12.75">
      <c r="A94" s="13">
        <v>36069</v>
      </c>
      <c r="B94" s="14">
        <v>130</v>
      </c>
      <c r="C94" s="28">
        <v>1</v>
      </c>
      <c r="D94" s="29">
        <f t="shared" si="9"/>
        <v>130</v>
      </c>
      <c r="E94" s="7">
        <v>0.0782</v>
      </c>
      <c r="F94" s="7">
        <v>0.21</v>
      </c>
      <c r="G94" s="7">
        <v>0.058</v>
      </c>
      <c r="H94" s="8">
        <f t="shared" si="12"/>
        <v>10.17</v>
      </c>
      <c r="I94" s="8">
        <f t="shared" si="13"/>
        <v>27.3</v>
      </c>
      <c r="J94" s="8">
        <f t="shared" si="14"/>
        <v>7.54</v>
      </c>
      <c r="K94" s="45">
        <v>0.5246</v>
      </c>
      <c r="L94" s="8">
        <f t="shared" si="10"/>
        <v>23.61</v>
      </c>
      <c r="M94" s="9">
        <v>0.1</v>
      </c>
      <c r="N94" s="33">
        <f t="shared" si="11"/>
        <v>4.5</v>
      </c>
      <c r="T94" s="43"/>
      <c r="U94" s="41"/>
    </row>
    <row r="95" spans="1:21" ht="12.75">
      <c r="A95" s="13">
        <v>36100</v>
      </c>
      <c r="B95" s="14">
        <v>130</v>
      </c>
      <c r="C95" s="28">
        <v>1</v>
      </c>
      <c r="D95" s="29">
        <f t="shared" si="9"/>
        <v>130</v>
      </c>
      <c r="E95" s="7">
        <v>0.0782</v>
      </c>
      <c r="F95" s="7">
        <v>0.21</v>
      </c>
      <c r="G95" s="7">
        <v>0.058</v>
      </c>
      <c r="H95" s="8">
        <f t="shared" si="12"/>
        <v>10.17</v>
      </c>
      <c r="I95" s="8">
        <f t="shared" si="13"/>
        <v>27.3</v>
      </c>
      <c r="J95" s="8">
        <f t="shared" si="14"/>
        <v>7.54</v>
      </c>
      <c r="K95" s="45">
        <v>0.5006</v>
      </c>
      <c r="L95" s="8">
        <f t="shared" si="10"/>
        <v>22.53</v>
      </c>
      <c r="M95" s="9">
        <v>0.1</v>
      </c>
      <c r="N95" s="33">
        <f t="shared" si="11"/>
        <v>4.5</v>
      </c>
      <c r="T95" s="43"/>
      <c r="U95" s="41"/>
    </row>
    <row r="96" spans="1:21" ht="12.75">
      <c r="A96" s="13">
        <v>36130</v>
      </c>
      <c r="B96" s="14">
        <v>130</v>
      </c>
      <c r="C96" s="28">
        <v>1</v>
      </c>
      <c r="D96" s="29">
        <f t="shared" si="9"/>
        <v>130</v>
      </c>
      <c r="E96" s="7">
        <v>0.0782</v>
      </c>
      <c r="F96" s="7">
        <v>0.21</v>
      </c>
      <c r="G96" s="7">
        <v>0.058</v>
      </c>
      <c r="H96" s="8">
        <f t="shared" si="12"/>
        <v>10.17</v>
      </c>
      <c r="I96" s="8">
        <f t="shared" si="13"/>
        <v>27.3</v>
      </c>
      <c r="J96" s="8">
        <f t="shared" si="14"/>
        <v>7.54</v>
      </c>
      <c r="K96" s="45">
        <v>0.4788</v>
      </c>
      <c r="L96" s="8">
        <f t="shared" si="10"/>
        <v>21.55</v>
      </c>
      <c r="M96" s="9">
        <v>0.1</v>
      </c>
      <c r="N96" s="33">
        <f t="shared" si="11"/>
        <v>4.5</v>
      </c>
      <c r="T96" s="43"/>
      <c r="U96" s="41"/>
    </row>
    <row r="97" spans="1:21" ht="12.75">
      <c r="A97" s="13">
        <v>36161</v>
      </c>
      <c r="B97" s="14">
        <v>130</v>
      </c>
      <c r="C97" s="28">
        <v>1</v>
      </c>
      <c r="D97" s="29">
        <f t="shared" si="9"/>
        <v>130</v>
      </c>
      <c r="E97" s="7">
        <v>0.0782</v>
      </c>
      <c r="F97" s="7">
        <v>0.21</v>
      </c>
      <c r="G97" s="7">
        <v>0.058</v>
      </c>
      <c r="H97" s="8">
        <f t="shared" si="12"/>
        <v>10.17</v>
      </c>
      <c r="I97" s="8">
        <f t="shared" si="13"/>
        <v>27.3</v>
      </c>
      <c r="J97" s="8">
        <f t="shared" si="14"/>
        <v>7.54</v>
      </c>
      <c r="K97" s="45">
        <v>0.455</v>
      </c>
      <c r="L97" s="8">
        <f t="shared" si="10"/>
        <v>20.48</v>
      </c>
      <c r="M97" s="9">
        <v>0.1</v>
      </c>
      <c r="N97" s="33">
        <f t="shared" si="11"/>
        <v>4.5</v>
      </c>
      <c r="T97" s="43"/>
      <c r="U97" s="41"/>
    </row>
    <row r="98" spans="1:21" ht="12.75">
      <c r="A98" s="13">
        <v>36192</v>
      </c>
      <c r="B98" s="14">
        <v>130</v>
      </c>
      <c r="C98" s="28">
        <v>1</v>
      </c>
      <c r="D98" s="29">
        <f t="shared" si="9"/>
        <v>130</v>
      </c>
      <c r="E98" s="7">
        <v>0.08</v>
      </c>
      <c r="F98" s="7">
        <v>0.21</v>
      </c>
      <c r="G98" s="7">
        <v>0.058</v>
      </c>
      <c r="H98" s="8">
        <f t="shared" si="12"/>
        <v>10.4</v>
      </c>
      <c r="I98" s="8">
        <f t="shared" si="13"/>
        <v>27.3</v>
      </c>
      <c r="J98" s="8">
        <f t="shared" si="14"/>
        <v>7.54</v>
      </c>
      <c r="K98" s="45">
        <v>0.4217</v>
      </c>
      <c r="L98" s="8">
        <f t="shared" si="10"/>
        <v>19.08</v>
      </c>
      <c r="M98" s="9">
        <v>0.1</v>
      </c>
      <c r="N98" s="33">
        <f t="shared" si="11"/>
        <v>4.52</v>
      </c>
      <c r="T98" s="43"/>
      <c r="U98" s="41"/>
    </row>
    <row r="99" spans="1:21" ht="12.75">
      <c r="A99" s="13">
        <v>36220</v>
      </c>
      <c r="B99" s="14">
        <v>130</v>
      </c>
      <c r="C99" s="28">
        <v>1</v>
      </c>
      <c r="D99" s="29">
        <f t="shared" si="9"/>
        <v>130</v>
      </c>
      <c r="E99" s="7">
        <v>0.08</v>
      </c>
      <c r="F99" s="7">
        <v>0.21</v>
      </c>
      <c r="G99" s="7">
        <v>0.058</v>
      </c>
      <c r="H99" s="8">
        <f t="shared" si="12"/>
        <v>10.4</v>
      </c>
      <c r="I99" s="8">
        <f t="shared" si="13"/>
        <v>27.3</v>
      </c>
      <c r="J99" s="8">
        <f t="shared" si="14"/>
        <v>7.54</v>
      </c>
      <c r="K99" s="45">
        <v>0.3982</v>
      </c>
      <c r="L99" s="8">
        <f t="shared" si="10"/>
        <v>18.01</v>
      </c>
      <c r="M99" s="9">
        <v>0.1</v>
      </c>
      <c r="N99" s="33">
        <f t="shared" si="11"/>
        <v>4.52</v>
      </c>
      <c r="T99" s="43"/>
      <c r="U99" s="41"/>
    </row>
    <row r="100" spans="1:21" ht="12.75">
      <c r="A100" s="13">
        <v>36251</v>
      </c>
      <c r="B100" s="14">
        <v>130</v>
      </c>
      <c r="C100" s="28">
        <v>1</v>
      </c>
      <c r="D100" s="29">
        <f t="shared" si="9"/>
        <v>130</v>
      </c>
      <c r="E100" s="7">
        <v>0.08</v>
      </c>
      <c r="F100" s="7">
        <v>0.21</v>
      </c>
      <c r="G100" s="7">
        <v>0.058</v>
      </c>
      <c r="H100" s="8">
        <f t="shared" si="12"/>
        <v>10.4</v>
      </c>
      <c r="I100" s="8">
        <f t="shared" si="13"/>
        <v>27.3</v>
      </c>
      <c r="J100" s="8">
        <f t="shared" si="14"/>
        <v>7.54</v>
      </c>
      <c r="K100" s="45">
        <v>0.378</v>
      </c>
      <c r="L100" s="8">
        <f t="shared" si="10"/>
        <v>17.1</v>
      </c>
      <c r="M100" s="9">
        <v>0.1</v>
      </c>
      <c r="N100" s="33">
        <f t="shared" si="11"/>
        <v>4.52</v>
      </c>
      <c r="T100" s="43"/>
      <c r="U100" s="41"/>
    </row>
    <row r="101" spans="1:21" ht="12.75">
      <c r="A101" s="13">
        <v>36281</v>
      </c>
      <c r="B101" s="14">
        <v>136</v>
      </c>
      <c r="C101" s="28">
        <v>1</v>
      </c>
      <c r="D101" s="29">
        <f t="shared" si="9"/>
        <v>136</v>
      </c>
      <c r="E101" s="7">
        <v>0.08</v>
      </c>
      <c r="F101" s="7">
        <v>0.21</v>
      </c>
      <c r="G101" s="7">
        <v>0.058</v>
      </c>
      <c r="H101" s="8">
        <f t="shared" si="12"/>
        <v>10.88</v>
      </c>
      <c r="I101" s="8">
        <f t="shared" si="13"/>
        <v>28.56</v>
      </c>
      <c r="J101" s="8">
        <f t="shared" si="14"/>
        <v>7.89</v>
      </c>
      <c r="K101" s="45">
        <v>0.3613</v>
      </c>
      <c r="L101" s="8">
        <f t="shared" si="10"/>
        <v>17.1</v>
      </c>
      <c r="M101" s="9">
        <v>0.1</v>
      </c>
      <c r="N101" s="33">
        <f t="shared" si="11"/>
        <v>4.73</v>
      </c>
      <c r="T101" s="43"/>
      <c r="U101" s="41"/>
    </row>
    <row r="102" spans="1:21" ht="12.75">
      <c r="A102" s="13">
        <v>36312</v>
      </c>
      <c r="B102" s="14">
        <v>136</v>
      </c>
      <c r="C102" s="28">
        <v>1</v>
      </c>
      <c r="D102" s="29">
        <f t="shared" si="9"/>
        <v>136</v>
      </c>
      <c r="E102" s="7">
        <v>0.0765</v>
      </c>
      <c r="F102" s="7">
        <v>0.21</v>
      </c>
      <c r="G102" s="7">
        <v>0.058</v>
      </c>
      <c r="H102" s="8">
        <f t="shared" si="12"/>
        <v>10.4</v>
      </c>
      <c r="I102" s="8">
        <f t="shared" si="13"/>
        <v>28.56</v>
      </c>
      <c r="J102" s="8">
        <f t="shared" si="14"/>
        <v>7.89</v>
      </c>
      <c r="K102" s="45">
        <v>0.3447</v>
      </c>
      <c r="L102" s="8">
        <f t="shared" si="10"/>
        <v>16.15</v>
      </c>
      <c r="M102" s="9">
        <v>0.1</v>
      </c>
      <c r="N102" s="33">
        <f t="shared" si="11"/>
        <v>4.69</v>
      </c>
      <c r="T102" s="43"/>
      <c r="U102" s="41"/>
    </row>
    <row r="103" spans="1:21" ht="12.75">
      <c r="A103" s="13">
        <v>36342</v>
      </c>
      <c r="B103" s="14">
        <v>136</v>
      </c>
      <c r="C103" s="28">
        <v>1</v>
      </c>
      <c r="D103" s="29">
        <f t="shared" si="9"/>
        <v>136</v>
      </c>
      <c r="E103" s="7">
        <v>0.0765</v>
      </c>
      <c r="F103" s="7">
        <v>0.21</v>
      </c>
      <c r="G103" s="7">
        <v>0.058</v>
      </c>
      <c r="H103" s="8">
        <f t="shared" si="12"/>
        <v>10.4</v>
      </c>
      <c r="I103" s="8">
        <f t="shared" si="13"/>
        <v>28.56</v>
      </c>
      <c r="J103" s="8">
        <f t="shared" si="14"/>
        <v>7.89</v>
      </c>
      <c r="K103" s="45">
        <v>0.329</v>
      </c>
      <c r="L103" s="8">
        <f t="shared" si="10"/>
        <v>15.41</v>
      </c>
      <c r="M103" s="9">
        <v>0.1</v>
      </c>
      <c r="N103" s="33">
        <f t="shared" si="11"/>
        <v>4.69</v>
      </c>
      <c r="T103" s="43"/>
      <c r="U103" s="41"/>
    </row>
    <row r="104" spans="1:21" ht="12.75">
      <c r="A104" s="13">
        <v>36373</v>
      </c>
      <c r="B104" s="14">
        <v>136</v>
      </c>
      <c r="C104" s="28">
        <v>1</v>
      </c>
      <c r="D104" s="29">
        <f t="shared" si="9"/>
        <v>136</v>
      </c>
      <c r="E104" s="7">
        <v>0.0765</v>
      </c>
      <c r="F104" s="7">
        <v>0.21</v>
      </c>
      <c r="G104" s="7">
        <v>0.058</v>
      </c>
      <c r="H104" s="8">
        <f t="shared" si="12"/>
        <v>10.4</v>
      </c>
      <c r="I104" s="8">
        <f t="shared" si="13"/>
        <v>28.56</v>
      </c>
      <c r="J104" s="8">
        <f t="shared" si="14"/>
        <v>7.89</v>
      </c>
      <c r="K104" s="45">
        <v>0.3141</v>
      </c>
      <c r="L104" s="8">
        <f t="shared" si="10"/>
        <v>14.72</v>
      </c>
      <c r="M104" s="9">
        <v>0.1</v>
      </c>
      <c r="N104" s="33">
        <f t="shared" si="11"/>
        <v>4.69</v>
      </c>
      <c r="T104" s="43"/>
      <c r="U104" s="41"/>
    </row>
    <row r="105" spans="1:21" ht="12.75">
      <c r="A105" s="19">
        <v>36404</v>
      </c>
      <c r="B105" s="15">
        <v>136</v>
      </c>
      <c r="C105" s="28">
        <v>1</v>
      </c>
      <c r="D105" s="29">
        <f t="shared" si="9"/>
        <v>136</v>
      </c>
      <c r="E105" s="7">
        <v>0.0765</v>
      </c>
      <c r="F105" s="7">
        <v>0.21</v>
      </c>
      <c r="G105" s="7">
        <v>0.058</v>
      </c>
      <c r="H105" s="8">
        <f t="shared" si="12"/>
        <v>10.4</v>
      </c>
      <c r="I105" s="8">
        <f t="shared" si="13"/>
        <v>28.56</v>
      </c>
      <c r="J105" s="8">
        <f t="shared" si="14"/>
        <v>7.89</v>
      </c>
      <c r="K105" s="45">
        <v>0.3003</v>
      </c>
      <c r="L105" s="8">
        <f t="shared" si="10"/>
        <v>14.07</v>
      </c>
      <c r="M105" s="9">
        <v>0.1</v>
      </c>
      <c r="N105" s="33">
        <f t="shared" si="11"/>
        <v>4.69</v>
      </c>
      <c r="T105" s="43"/>
      <c r="U105" s="41"/>
    </row>
    <row r="106" spans="1:21" ht="12.75">
      <c r="A106" s="19">
        <v>36434</v>
      </c>
      <c r="B106" s="15">
        <v>136</v>
      </c>
      <c r="C106" s="28">
        <v>1</v>
      </c>
      <c r="D106" s="29">
        <f t="shared" si="9"/>
        <v>136</v>
      </c>
      <c r="E106" s="7">
        <v>0.0765</v>
      </c>
      <c r="F106" s="7">
        <v>0.21</v>
      </c>
      <c r="G106" s="7">
        <v>0.058</v>
      </c>
      <c r="H106" s="8">
        <f t="shared" si="12"/>
        <v>10.4</v>
      </c>
      <c r="I106" s="8">
        <f t="shared" si="13"/>
        <v>28.56</v>
      </c>
      <c r="J106" s="8">
        <f t="shared" si="14"/>
        <v>7.89</v>
      </c>
      <c r="K106" s="45">
        <v>0.2864</v>
      </c>
      <c r="L106" s="8">
        <f t="shared" si="10"/>
        <v>13.42</v>
      </c>
      <c r="M106" s="9">
        <v>0.1</v>
      </c>
      <c r="N106" s="33">
        <f t="shared" si="11"/>
        <v>4.69</v>
      </c>
      <c r="T106" s="43"/>
      <c r="U106" s="41"/>
    </row>
    <row r="107" spans="1:21" ht="12.75">
      <c r="A107" s="13">
        <v>36465</v>
      </c>
      <c r="B107" s="14">
        <v>136</v>
      </c>
      <c r="C107" s="28">
        <v>1</v>
      </c>
      <c r="D107" s="29">
        <f t="shared" si="9"/>
        <v>136</v>
      </c>
      <c r="E107" s="16">
        <v>0.0765</v>
      </c>
      <c r="F107" s="7">
        <v>0.21</v>
      </c>
      <c r="G107" s="7">
        <v>0.058</v>
      </c>
      <c r="H107" s="17">
        <f t="shared" si="12"/>
        <v>10.4</v>
      </c>
      <c r="I107" s="17">
        <f t="shared" si="13"/>
        <v>28.56</v>
      </c>
      <c r="J107" s="17">
        <f t="shared" si="14"/>
        <v>7.89</v>
      </c>
      <c r="K107" s="45">
        <v>0.2704</v>
      </c>
      <c r="L107" s="8">
        <f t="shared" si="10"/>
        <v>12.67</v>
      </c>
      <c r="M107" s="18">
        <v>0.1</v>
      </c>
      <c r="N107" s="33">
        <f t="shared" si="11"/>
        <v>4.69</v>
      </c>
      <c r="T107" s="43"/>
      <c r="U107" s="41"/>
    </row>
    <row r="108" spans="1:21" ht="12.75">
      <c r="A108" s="13">
        <v>36495</v>
      </c>
      <c r="B108" s="14">
        <v>136</v>
      </c>
      <c r="C108" s="28">
        <v>1</v>
      </c>
      <c r="D108" s="29">
        <f t="shared" si="9"/>
        <v>136</v>
      </c>
      <c r="E108" s="7">
        <v>0.0765</v>
      </c>
      <c r="F108" s="7">
        <v>0.21</v>
      </c>
      <c r="G108" s="7">
        <v>0.058</v>
      </c>
      <c r="H108" s="8">
        <f t="shared" si="12"/>
        <v>10.4</v>
      </c>
      <c r="I108" s="8">
        <f t="shared" si="13"/>
        <v>28.56</v>
      </c>
      <c r="J108" s="8">
        <f t="shared" si="14"/>
        <v>7.89</v>
      </c>
      <c r="K108" s="45">
        <v>0.2558</v>
      </c>
      <c r="L108" s="8">
        <f t="shared" si="10"/>
        <v>11.98</v>
      </c>
      <c r="M108" s="9">
        <v>0.1</v>
      </c>
      <c r="N108" s="33">
        <f t="shared" si="11"/>
        <v>4.69</v>
      </c>
      <c r="T108" s="43"/>
      <c r="U108" s="41"/>
    </row>
    <row r="109" spans="1:21" ht="12.75">
      <c r="A109" s="13">
        <v>36526</v>
      </c>
      <c r="B109" s="14">
        <v>136</v>
      </c>
      <c r="C109" s="28">
        <v>1</v>
      </c>
      <c r="D109" s="29">
        <f t="shared" si="9"/>
        <v>136</v>
      </c>
      <c r="E109" s="7">
        <v>0.0765</v>
      </c>
      <c r="F109" s="7">
        <v>0.21</v>
      </c>
      <c r="G109" s="7">
        <v>0.058</v>
      </c>
      <c r="H109" s="8">
        <f t="shared" si="12"/>
        <v>10.4</v>
      </c>
      <c r="I109" s="8">
        <f t="shared" si="13"/>
        <v>28.56</v>
      </c>
      <c r="J109" s="8">
        <f t="shared" si="14"/>
        <v>7.89</v>
      </c>
      <c r="K109" s="45">
        <v>0.2413</v>
      </c>
      <c r="L109" s="8">
        <f t="shared" si="10"/>
        <v>11.3</v>
      </c>
      <c r="M109" s="9">
        <v>0.1</v>
      </c>
      <c r="N109" s="33">
        <f t="shared" si="11"/>
        <v>4.69</v>
      </c>
      <c r="T109" s="43"/>
      <c r="U109" s="41"/>
    </row>
    <row r="110" spans="1:21" ht="12.75">
      <c r="A110" s="13">
        <v>36557</v>
      </c>
      <c r="B110" s="14">
        <v>136</v>
      </c>
      <c r="C110" s="28">
        <v>1</v>
      </c>
      <c r="D110" s="29">
        <f t="shared" si="9"/>
        <v>136</v>
      </c>
      <c r="E110" s="7">
        <v>0.0765</v>
      </c>
      <c r="F110" s="7">
        <v>0.21</v>
      </c>
      <c r="G110" s="7">
        <v>0.058</v>
      </c>
      <c r="H110" s="8">
        <f t="shared" si="12"/>
        <v>10.4</v>
      </c>
      <c r="I110" s="8">
        <f t="shared" si="13"/>
        <v>28.56</v>
      </c>
      <c r="J110" s="8">
        <f t="shared" si="14"/>
        <v>7.89</v>
      </c>
      <c r="K110" s="45">
        <v>0.2268</v>
      </c>
      <c r="L110" s="8">
        <f t="shared" si="10"/>
        <v>10.63</v>
      </c>
      <c r="M110" s="9">
        <v>0.1</v>
      </c>
      <c r="N110" s="33">
        <f t="shared" si="11"/>
        <v>4.69</v>
      </c>
      <c r="T110" s="43"/>
      <c r="U110" s="41"/>
    </row>
    <row r="111" spans="1:21" ht="12.75">
      <c r="A111" s="13">
        <v>36586</v>
      </c>
      <c r="B111" s="14">
        <v>136</v>
      </c>
      <c r="C111" s="28">
        <v>1</v>
      </c>
      <c r="D111" s="29">
        <f t="shared" si="9"/>
        <v>136</v>
      </c>
      <c r="E111" s="7">
        <v>0.0765</v>
      </c>
      <c r="F111" s="7">
        <v>0.21</v>
      </c>
      <c r="G111" s="7">
        <v>0.058</v>
      </c>
      <c r="H111" s="8">
        <f t="shared" si="12"/>
        <v>10.4</v>
      </c>
      <c r="I111" s="8">
        <f t="shared" si="13"/>
        <v>28.56</v>
      </c>
      <c r="J111" s="8">
        <f t="shared" si="14"/>
        <v>7.89</v>
      </c>
      <c r="K111" s="45">
        <v>0.2138</v>
      </c>
      <c r="L111" s="8">
        <f t="shared" si="10"/>
        <v>10.02</v>
      </c>
      <c r="M111" s="9">
        <v>0.1</v>
      </c>
      <c r="N111" s="33">
        <f t="shared" si="11"/>
        <v>4.69</v>
      </c>
      <c r="T111" s="43"/>
      <c r="U111" s="41"/>
    </row>
    <row r="112" spans="1:21" ht="12.75">
      <c r="A112" s="13">
        <v>36617</v>
      </c>
      <c r="B112" s="14">
        <v>151</v>
      </c>
      <c r="C112" s="28">
        <v>1</v>
      </c>
      <c r="D112" s="29">
        <f t="shared" si="9"/>
        <v>151</v>
      </c>
      <c r="E112" s="7">
        <v>0.0765</v>
      </c>
      <c r="F112" s="7">
        <v>0.21</v>
      </c>
      <c r="G112" s="7">
        <v>0.058</v>
      </c>
      <c r="H112" s="8">
        <f t="shared" si="12"/>
        <v>11.55</v>
      </c>
      <c r="I112" s="8">
        <f t="shared" si="13"/>
        <v>31.71</v>
      </c>
      <c r="J112" s="8">
        <f t="shared" si="14"/>
        <v>8.76</v>
      </c>
      <c r="K112" s="45">
        <v>0.1989</v>
      </c>
      <c r="L112" s="8">
        <f t="shared" si="10"/>
        <v>10.35</v>
      </c>
      <c r="M112" s="9">
        <v>0.1</v>
      </c>
      <c r="N112" s="33">
        <f t="shared" si="11"/>
        <v>5.2</v>
      </c>
      <c r="T112" s="43"/>
      <c r="U112" s="41"/>
    </row>
    <row r="113" spans="1:21" ht="12.75">
      <c r="A113" s="13">
        <v>36647</v>
      </c>
      <c r="B113" s="14">
        <v>151</v>
      </c>
      <c r="C113" s="28">
        <v>1</v>
      </c>
      <c r="D113" s="29">
        <f t="shared" si="9"/>
        <v>151</v>
      </c>
      <c r="E113" s="7">
        <v>0.0765</v>
      </c>
      <c r="F113" s="7">
        <v>0.21</v>
      </c>
      <c r="G113" s="7">
        <v>0.058</v>
      </c>
      <c r="H113" s="8">
        <f t="shared" si="12"/>
        <v>11.55</v>
      </c>
      <c r="I113" s="8">
        <f t="shared" si="13"/>
        <v>31.71</v>
      </c>
      <c r="J113" s="8">
        <f t="shared" si="14"/>
        <v>8.76</v>
      </c>
      <c r="K113" s="45">
        <v>0.185</v>
      </c>
      <c r="L113" s="8">
        <f t="shared" si="10"/>
        <v>9.62</v>
      </c>
      <c r="M113" s="9">
        <v>0.1</v>
      </c>
      <c r="N113" s="33">
        <f t="shared" si="11"/>
        <v>5.2</v>
      </c>
      <c r="P113" s="41"/>
      <c r="T113" s="43"/>
      <c r="U113" s="41"/>
    </row>
    <row r="114" spans="1:21" ht="12.75">
      <c r="A114" s="13">
        <v>36678</v>
      </c>
      <c r="B114" s="14">
        <v>151</v>
      </c>
      <c r="C114" s="28">
        <v>1</v>
      </c>
      <c r="D114" s="29">
        <f t="shared" si="9"/>
        <v>151</v>
      </c>
      <c r="E114" s="7">
        <v>0.0765</v>
      </c>
      <c r="F114" s="7">
        <v>0.21</v>
      </c>
      <c r="G114" s="7">
        <v>0.058</v>
      </c>
      <c r="H114" s="8">
        <f t="shared" si="12"/>
        <v>11.55</v>
      </c>
      <c r="I114" s="8">
        <f t="shared" si="13"/>
        <v>31.71</v>
      </c>
      <c r="J114" s="8">
        <f t="shared" si="14"/>
        <v>8.76</v>
      </c>
      <c r="K114" s="45">
        <v>0.1719</v>
      </c>
      <c r="L114" s="8">
        <f t="shared" si="10"/>
        <v>8.94</v>
      </c>
      <c r="M114" s="9">
        <v>0.1</v>
      </c>
      <c r="N114" s="33">
        <f t="shared" si="11"/>
        <v>5.2</v>
      </c>
      <c r="P114" s="41"/>
      <c r="T114" s="43"/>
      <c r="U114" s="41"/>
    </row>
    <row r="115" spans="1:21" ht="12.75">
      <c r="A115" s="13">
        <v>36708</v>
      </c>
      <c r="B115" s="14">
        <v>151</v>
      </c>
      <c r="C115" s="28">
        <v>1</v>
      </c>
      <c r="D115" s="29">
        <f t="shared" si="9"/>
        <v>151</v>
      </c>
      <c r="E115" s="7">
        <v>0.0772</v>
      </c>
      <c r="F115" s="7">
        <v>0.21</v>
      </c>
      <c r="G115" s="7">
        <v>0.058</v>
      </c>
      <c r="H115" s="8">
        <f t="shared" si="12"/>
        <v>11.66</v>
      </c>
      <c r="I115" s="8">
        <f t="shared" si="13"/>
        <v>31.71</v>
      </c>
      <c r="J115" s="8">
        <f t="shared" si="14"/>
        <v>8.76</v>
      </c>
      <c r="K115" s="45">
        <v>0.1578</v>
      </c>
      <c r="L115" s="8">
        <f t="shared" si="10"/>
        <v>8.23</v>
      </c>
      <c r="M115" s="9">
        <v>0.1</v>
      </c>
      <c r="N115" s="33">
        <f t="shared" si="11"/>
        <v>5.21</v>
      </c>
      <c r="P115" s="41"/>
      <c r="T115" s="43"/>
      <c r="U115" s="41"/>
    </row>
    <row r="116" spans="1:21" ht="12.75">
      <c r="A116" s="13">
        <v>36739</v>
      </c>
      <c r="B116" s="14">
        <v>151</v>
      </c>
      <c r="C116" s="28">
        <v>1</v>
      </c>
      <c r="D116" s="29">
        <f t="shared" si="9"/>
        <v>151</v>
      </c>
      <c r="E116" s="7">
        <v>0.0772</v>
      </c>
      <c r="F116" s="7">
        <v>0.21</v>
      </c>
      <c r="G116" s="7">
        <v>0.058</v>
      </c>
      <c r="H116" s="8">
        <f t="shared" si="12"/>
        <v>11.66</v>
      </c>
      <c r="I116" s="8">
        <f t="shared" si="13"/>
        <v>31.71</v>
      </c>
      <c r="J116" s="8">
        <f t="shared" si="14"/>
        <v>8.76</v>
      </c>
      <c r="K116" s="45">
        <v>0.1456</v>
      </c>
      <c r="L116" s="8">
        <f t="shared" si="10"/>
        <v>7.59</v>
      </c>
      <c r="M116" s="9">
        <v>0.1</v>
      </c>
      <c r="N116" s="33">
        <f t="shared" si="11"/>
        <v>5.21</v>
      </c>
      <c r="P116" s="41"/>
      <c r="T116" s="43"/>
      <c r="U116" s="41"/>
    </row>
    <row r="117" spans="1:21" ht="12.75">
      <c r="A117" s="13">
        <v>36770</v>
      </c>
      <c r="B117" s="14">
        <v>151</v>
      </c>
      <c r="C117" s="28">
        <v>1</v>
      </c>
      <c r="D117" s="29">
        <f t="shared" si="9"/>
        <v>151</v>
      </c>
      <c r="E117" s="7">
        <v>0.0772</v>
      </c>
      <c r="F117" s="7">
        <v>0.21</v>
      </c>
      <c r="G117" s="7">
        <v>0.058</v>
      </c>
      <c r="H117" s="8">
        <f t="shared" si="12"/>
        <v>11.66</v>
      </c>
      <c r="I117" s="8">
        <f t="shared" si="13"/>
        <v>31.71</v>
      </c>
      <c r="J117" s="8">
        <f t="shared" si="14"/>
        <v>8.76</v>
      </c>
      <c r="K117" s="45">
        <v>0.1327</v>
      </c>
      <c r="L117" s="8">
        <f t="shared" si="10"/>
        <v>6.92</v>
      </c>
      <c r="M117" s="9">
        <v>0.1</v>
      </c>
      <c r="N117" s="33">
        <f t="shared" si="11"/>
        <v>5.21</v>
      </c>
      <c r="P117" s="41"/>
      <c r="T117" s="43"/>
      <c r="U117" s="41"/>
    </row>
    <row r="118" spans="1:21" ht="12.75">
      <c r="A118" s="13">
        <v>36800</v>
      </c>
      <c r="B118" s="14">
        <v>151</v>
      </c>
      <c r="C118" s="28">
        <v>1</v>
      </c>
      <c r="D118" s="29">
        <f t="shared" si="9"/>
        <v>151</v>
      </c>
      <c r="E118" s="7">
        <v>0.0772</v>
      </c>
      <c r="F118" s="7">
        <v>0.21</v>
      </c>
      <c r="G118" s="7">
        <v>0.058</v>
      </c>
      <c r="H118" s="8">
        <f t="shared" si="12"/>
        <v>11.66</v>
      </c>
      <c r="I118" s="8">
        <f t="shared" si="13"/>
        <v>31.71</v>
      </c>
      <c r="J118" s="8">
        <f t="shared" si="14"/>
        <v>8.76</v>
      </c>
      <c r="K118" s="45">
        <v>0.1205</v>
      </c>
      <c r="L118" s="8">
        <f t="shared" si="10"/>
        <v>6.28</v>
      </c>
      <c r="M118" s="9">
        <v>0.1</v>
      </c>
      <c r="N118" s="33">
        <f t="shared" si="11"/>
        <v>5.21</v>
      </c>
      <c r="P118" s="41"/>
      <c r="T118" s="43"/>
      <c r="U118" s="41"/>
    </row>
    <row r="119" spans="1:21" ht="12.75">
      <c r="A119" s="13">
        <v>36831</v>
      </c>
      <c r="B119" s="15">
        <v>151</v>
      </c>
      <c r="C119" s="28">
        <v>1</v>
      </c>
      <c r="D119" s="29">
        <f t="shared" si="9"/>
        <v>151</v>
      </c>
      <c r="E119" s="7">
        <v>0.0772</v>
      </c>
      <c r="F119" s="7">
        <v>0.21</v>
      </c>
      <c r="G119" s="7">
        <v>0.058</v>
      </c>
      <c r="H119" s="8">
        <f>ROUND(D119*E119,2)</f>
        <v>11.66</v>
      </c>
      <c r="I119" s="8">
        <f>TRUNC((D119*F119),2)</f>
        <v>31.71</v>
      </c>
      <c r="J119" s="8">
        <f>ROUND(D119*G119,2)</f>
        <v>8.76</v>
      </c>
      <c r="K119" s="45">
        <v>0.1085</v>
      </c>
      <c r="L119" s="8">
        <f t="shared" si="10"/>
        <v>5.66</v>
      </c>
      <c r="M119" s="9">
        <v>0.1</v>
      </c>
      <c r="N119" s="33">
        <f t="shared" si="11"/>
        <v>5.21</v>
      </c>
      <c r="P119" s="41"/>
      <c r="T119" s="43"/>
      <c r="U119" s="41"/>
    </row>
    <row r="120" spans="1:21" ht="12.75">
      <c r="A120" s="13">
        <v>36861</v>
      </c>
      <c r="B120" s="15">
        <v>151</v>
      </c>
      <c r="C120" s="28">
        <v>1</v>
      </c>
      <c r="D120" s="29">
        <f t="shared" si="9"/>
        <v>151</v>
      </c>
      <c r="E120" s="7">
        <v>0.0772</v>
      </c>
      <c r="F120" s="7">
        <v>0.21</v>
      </c>
      <c r="G120" s="7">
        <v>0.058</v>
      </c>
      <c r="H120" s="8">
        <f>ROUND(D120*E120,2)</f>
        <v>11.66</v>
      </c>
      <c r="I120" s="8">
        <f>TRUNC((D120*F120),2)</f>
        <v>31.71</v>
      </c>
      <c r="J120" s="8">
        <f>ROUND(D120*G120,2)</f>
        <v>8.76</v>
      </c>
      <c r="K120" s="45">
        <v>0.0958</v>
      </c>
      <c r="L120" s="8">
        <f t="shared" si="10"/>
        <v>4.99</v>
      </c>
      <c r="M120" s="9">
        <v>0.1</v>
      </c>
      <c r="N120" s="33">
        <f t="shared" si="11"/>
        <v>5.21</v>
      </c>
      <c r="P120" s="41"/>
      <c r="T120" s="43"/>
      <c r="U120" s="41"/>
    </row>
    <row r="121" spans="1:21" ht="12.75">
      <c r="A121" s="13">
        <v>36892</v>
      </c>
      <c r="B121" s="15">
        <v>151</v>
      </c>
      <c r="C121" s="28">
        <v>1</v>
      </c>
      <c r="D121" s="29">
        <f t="shared" si="9"/>
        <v>151</v>
      </c>
      <c r="E121" s="7">
        <v>0.0772</v>
      </c>
      <c r="F121" s="7">
        <v>0.21</v>
      </c>
      <c r="G121" s="7">
        <v>0.058</v>
      </c>
      <c r="H121" s="8">
        <f>ROUND(D121*E121,2)</f>
        <v>11.66</v>
      </c>
      <c r="I121" s="8">
        <f>TRUNC((D121*F121),2)</f>
        <v>31.71</v>
      </c>
      <c r="J121" s="8">
        <f>ROUND(D121*G121,2)</f>
        <v>8.76</v>
      </c>
      <c r="K121" s="45">
        <v>0.0856</v>
      </c>
      <c r="L121" s="8">
        <f t="shared" si="10"/>
        <v>4.46</v>
      </c>
      <c r="M121" s="9">
        <v>0.1</v>
      </c>
      <c r="N121" s="33">
        <f t="shared" si="11"/>
        <v>5.21</v>
      </c>
      <c r="P121" s="41"/>
      <c r="T121" s="43"/>
      <c r="U121" s="41"/>
    </row>
    <row r="122" spans="1:21" ht="12.75">
      <c r="A122" s="13">
        <v>36923</v>
      </c>
      <c r="B122" s="15">
        <v>151</v>
      </c>
      <c r="C122" s="28">
        <v>1</v>
      </c>
      <c r="D122" s="33">
        <f t="shared" si="9"/>
        <v>151</v>
      </c>
      <c r="E122" s="7">
        <v>0.0772</v>
      </c>
      <c r="F122" s="7">
        <v>0.21</v>
      </c>
      <c r="G122" s="7">
        <v>0.058</v>
      </c>
      <c r="H122" s="8">
        <f aca="true" t="shared" si="15" ref="H122:H127">ROUND(D122*E122,2)</f>
        <v>11.66</v>
      </c>
      <c r="I122" s="8">
        <f aca="true" t="shared" si="16" ref="I122:I127">TRUNC((D122*F122),2)</f>
        <v>31.71</v>
      </c>
      <c r="J122" s="8">
        <f aca="true" t="shared" si="17" ref="J122:J127">ROUND(D122*G122,2)</f>
        <v>8.76</v>
      </c>
      <c r="K122" s="45">
        <v>0.073</v>
      </c>
      <c r="L122" s="8">
        <f t="shared" si="10"/>
        <v>3.81</v>
      </c>
      <c r="M122" s="9">
        <v>0.1</v>
      </c>
      <c r="N122" s="33">
        <f t="shared" si="11"/>
        <v>5.21</v>
      </c>
      <c r="P122" s="41"/>
      <c r="T122" s="43"/>
      <c r="U122" s="41"/>
    </row>
    <row r="123" spans="1:21" ht="12.75">
      <c r="A123" s="13">
        <v>36951</v>
      </c>
      <c r="B123" s="15">
        <v>151</v>
      </c>
      <c r="C123" s="28">
        <v>1</v>
      </c>
      <c r="D123" s="33">
        <f t="shared" si="9"/>
        <v>151</v>
      </c>
      <c r="E123" s="7">
        <v>0.0772</v>
      </c>
      <c r="F123" s="7">
        <v>0.21</v>
      </c>
      <c r="G123" s="7">
        <v>0.058</v>
      </c>
      <c r="H123" s="8">
        <f t="shared" si="15"/>
        <v>11.66</v>
      </c>
      <c r="I123" s="8">
        <f t="shared" si="16"/>
        <v>31.71</v>
      </c>
      <c r="J123" s="8">
        <f t="shared" si="17"/>
        <v>8.76</v>
      </c>
      <c r="K123" s="45">
        <v>0.0611</v>
      </c>
      <c r="L123" s="8">
        <f t="shared" si="10"/>
        <v>3.19</v>
      </c>
      <c r="M123" s="9">
        <v>0.1</v>
      </c>
      <c r="N123" s="33">
        <f t="shared" si="11"/>
        <v>5.21</v>
      </c>
      <c r="P123" s="41"/>
      <c r="T123" s="43"/>
      <c r="U123" s="41"/>
    </row>
    <row r="124" spans="1:21" ht="12.75">
      <c r="A124" s="13">
        <v>36982</v>
      </c>
      <c r="B124" s="15">
        <v>180</v>
      </c>
      <c r="C124" s="28">
        <v>1</v>
      </c>
      <c r="D124" s="33">
        <v>180</v>
      </c>
      <c r="E124" s="7">
        <v>0.0772</v>
      </c>
      <c r="F124" s="7">
        <v>0.21</v>
      </c>
      <c r="G124" s="7">
        <v>0.058</v>
      </c>
      <c r="H124" s="8">
        <f t="shared" si="15"/>
        <v>13.9</v>
      </c>
      <c r="I124" s="8">
        <f t="shared" si="16"/>
        <v>37.8</v>
      </c>
      <c r="J124" s="8">
        <f t="shared" si="17"/>
        <v>10.44</v>
      </c>
      <c r="K124" s="45">
        <v>0.0477</v>
      </c>
      <c r="L124" s="8">
        <f t="shared" si="10"/>
        <v>2.96</v>
      </c>
      <c r="M124" s="9">
        <v>0.1</v>
      </c>
      <c r="N124" s="33">
        <f t="shared" si="11"/>
        <v>6.21</v>
      </c>
      <c r="P124" s="41"/>
      <c r="T124" s="43"/>
      <c r="U124" s="41"/>
    </row>
    <row r="125" spans="1:21" ht="12.75">
      <c r="A125" s="13">
        <v>37012</v>
      </c>
      <c r="B125" s="15">
        <v>180</v>
      </c>
      <c r="C125" s="28">
        <v>1</v>
      </c>
      <c r="D125" s="33">
        <v>180</v>
      </c>
      <c r="E125" s="7">
        <v>0.0772</v>
      </c>
      <c r="F125" s="7">
        <v>0.21</v>
      </c>
      <c r="G125" s="7">
        <v>0.058</v>
      </c>
      <c r="H125" s="8">
        <f t="shared" si="15"/>
        <v>13.9</v>
      </c>
      <c r="I125" s="8">
        <f t="shared" si="16"/>
        <v>37.8</v>
      </c>
      <c r="J125" s="8">
        <f t="shared" si="17"/>
        <v>10.44</v>
      </c>
      <c r="K125" s="45">
        <v>0.035</v>
      </c>
      <c r="L125" s="8">
        <f t="shared" si="10"/>
        <v>2.17</v>
      </c>
      <c r="M125" s="9">
        <v>0.1</v>
      </c>
      <c r="N125" s="33">
        <f t="shared" si="11"/>
        <v>6.21</v>
      </c>
      <c r="P125" s="41"/>
      <c r="T125" s="43"/>
      <c r="U125" s="41"/>
    </row>
    <row r="126" spans="1:21" ht="12.75">
      <c r="A126" s="13">
        <v>37043</v>
      </c>
      <c r="B126" s="15">
        <v>180</v>
      </c>
      <c r="C126" s="28">
        <v>1</v>
      </c>
      <c r="D126" s="33">
        <v>180</v>
      </c>
      <c r="E126" s="7">
        <v>0.0772</v>
      </c>
      <c r="F126" s="7">
        <v>0.21</v>
      </c>
      <c r="G126" s="7">
        <v>0.058</v>
      </c>
      <c r="H126" s="8">
        <f t="shared" si="15"/>
        <v>13.9</v>
      </c>
      <c r="I126" s="8">
        <f t="shared" si="16"/>
        <v>37.8</v>
      </c>
      <c r="J126" s="8">
        <f t="shared" si="17"/>
        <v>10.44</v>
      </c>
      <c r="K126" s="45">
        <v>0.02</v>
      </c>
      <c r="L126" s="8">
        <f t="shared" si="10"/>
        <v>1.24</v>
      </c>
      <c r="M126" s="9">
        <v>0.1</v>
      </c>
      <c r="N126" s="33">
        <f t="shared" si="11"/>
        <v>6.21</v>
      </c>
      <c r="P126" s="41"/>
      <c r="T126" s="43"/>
      <c r="U126" s="41"/>
    </row>
    <row r="127" spans="1:21" ht="12.75">
      <c r="A127" s="13">
        <v>37073</v>
      </c>
      <c r="B127" s="15">
        <v>180</v>
      </c>
      <c r="C127" s="28">
        <v>1</v>
      </c>
      <c r="D127" s="33">
        <v>180</v>
      </c>
      <c r="E127" s="7">
        <v>0.0772</v>
      </c>
      <c r="F127" s="7">
        <v>0.21</v>
      </c>
      <c r="G127" s="7">
        <v>0.058</v>
      </c>
      <c r="H127" s="8">
        <f t="shared" si="15"/>
        <v>13.9</v>
      </c>
      <c r="I127" s="8">
        <f t="shared" si="16"/>
        <v>37.8</v>
      </c>
      <c r="J127" s="8">
        <f t="shared" si="17"/>
        <v>10.44</v>
      </c>
      <c r="K127" s="45">
        <v>0.01</v>
      </c>
      <c r="L127" s="8">
        <f t="shared" si="10"/>
        <v>0.62</v>
      </c>
      <c r="M127" s="9">
        <v>0.1</v>
      </c>
      <c r="N127" s="33">
        <f t="shared" si="11"/>
        <v>6.21</v>
      </c>
      <c r="P127" s="41"/>
      <c r="T127" s="43"/>
      <c r="U127" s="41"/>
    </row>
    <row r="128" spans="1:21" ht="12.75">
      <c r="A128" s="34"/>
      <c r="B128" s="35"/>
      <c r="C128" s="36"/>
      <c r="D128" s="37"/>
      <c r="E128" s="38"/>
      <c r="F128" s="38"/>
      <c r="G128" s="38"/>
      <c r="H128" s="39"/>
      <c r="I128" s="39"/>
      <c r="J128" s="39"/>
      <c r="K128" s="44"/>
      <c r="L128" s="39"/>
      <c r="M128" s="40"/>
      <c r="N128" s="37"/>
      <c r="P128" s="41"/>
      <c r="T128" s="43"/>
      <c r="U128" s="41"/>
    </row>
    <row r="129" spans="1:21" ht="12.75">
      <c r="A129" s="34"/>
      <c r="B129" s="35"/>
      <c r="C129" s="36"/>
      <c r="D129" s="37"/>
      <c r="E129" s="38"/>
      <c r="F129" s="38"/>
      <c r="G129" s="38"/>
      <c r="H129" s="39"/>
      <c r="I129" s="39"/>
      <c r="J129" s="39"/>
      <c r="K129" s="44"/>
      <c r="L129" s="39"/>
      <c r="M129" s="40"/>
      <c r="N129" s="37"/>
      <c r="P129" s="41"/>
      <c r="T129" s="43"/>
      <c r="U129" s="41"/>
    </row>
    <row r="130" spans="8:14" ht="12.75">
      <c r="H130" s="10">
        <f>SUM(H8:H127)</f>
        <v>1078.339999999999</v>
      </c>
      <c r="I130" s="10">
        <f>SUM(I8:I127)</f>
        <v>2885.4900000000007</v>
      </c>
      <c r="J130" s="10">
        <f>SUM(J8:J127)</f>
        <v>797.1199999999998</v>
      </c>
      <c r="L130" s="10">
        <f>SUM(L8:L127)</f>
        <v>3901.4700000000007</v>
      </c>
      <c r="M130" s="12"/>
      <c r="N130" s="10">
        <f>SUM(N8:N127)</f>
        <v>476.0799999999995</v>
      </c>
    </row>
    <row r="131" spans="1:16" ht="12.75">
      <c r="A131" s="51" t="s">
        <v>15</v>
      </c>
      <c r="B131" s="51"/>
      <c r="C131" s="51"/>
      <c r="D131" s="47"/>
      <c r="E131" s="47"/>
      <c r="F131" s="47"/>
      <c r="G131" s="47"/>
      <c r="H131" s="47"/>
      <c r="I131" s="47"/>
      <c r="J131" s="47"/>
      <c r="K131" s="47"/>
      <c r="L131" s="47"/>
      <c r="P131" s="41"/>
    </row>
    <row r="132" spans="1:12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1:15" ht="12.75">
      <c r="A133" s="47" t="s">
        <v>16</v>
      </c>
      <c r="B133" s="47"/>
      <c r="C133" s="65">
        <f>H130</f>
        <v>1078.339999999999</v>
      </c>
      <c r="D133" s="65"/>
      <c r="E133" s="47"/>
      <c r="F133" s="47"/>
      <c r="G133" s="47"/>
      <c r="H133" s="47"/>
      <c r="I133" s="47"/>
      <c r="J133" s="47"/>
      <c r="K133" s="47"/>
      <c r="L133" s="47"/>
      <c r="O133" s="42"/>
    </row>
    <row r="134" spans="1:12" ht="12.75">
      <c r="A134" s="47" t="s">
        <v>17</v>
      </c>
      <c r="B134" s="47"/>
      <c r="C134" s="65">
        <f>I130</f>
        <v>2885.4900000000007</v>
      </c>
      <c r="D134" s="65"/>
      <c r="E134" s="47"/>
      <c r="F134" s="47"/>
      <c r="G134" s="47"/>
      <c r="H134" s="47"/>
      <c r="I134" s="47"/>
      <c r="J134" s="47"/>
      <c r="K134" s="47"/>
      <c r="L134" s="47"/>
    </row>
    <row r="135" spans="1:12" ht="12.75">
      <c r="A135" s="47" t="s">
        <v>18</v>
      </c>
      <c r="B135" s="47"/>
      <c r="C135" s="66">
        <f>J130</f>
        <v>797.1199999999998</v>
      </c>
      <c r="D135" s="66"/>
      <c r="E135" s="47"/>
      <c r="F135" s="47"/>
      <c r="G135" s="47"/>
      <c r="H135" s="47"/>
      <c r="I135" s="47"/>
      <c r="J135" s="47"/>
      <c r="K135" s="47"/>
      <c r="L135" s="47"/>
    </row>
    <row r="136" spans="1:12" ht="12.75">
      <c r="A136" s="47" t="s">
        <v>19</v>
      </c>
      <c r="B136" s="47"/>
      <c r="C136" s="66">
        <f>L130</f>
        <v>3901.4700000000007</v>
      </c>
      <c r="D136" s="66"/>
      <c r="E136" s="47"/>
      <c r="F136" s="47"/>
      <c r="G136" s="47"/>
      <c r="H136" s="47"/>
      <c r="I136" s="47"/>
      <c r="J136" s="47"/>
      <c r="K136" s="47"/>
      <c r="L136" s="47"/>
    </row>
    <row r="137" spans="1:12" ht="12.75">
      <c r="A137" s="47" t="s">
        <v>20</v>
      </c>
      <c r="B137" s="47"/>
      <c r="C137" s="66">
        <f>N130</f>
        <v>476.0799999999995</v>
      </c>
      <c r="D137" s="66"/>
      <c r="E137" s="47"/>
      <c r="F137" s="47"/>
      <c r="G137" s="47"/>
      <c r="H137" s="47"/>
      <c r="I137" s="47"/>
      <c r="J137" s="47"/>
      <c r="K137" s="47"/>
      <c r="L137" s="47"/>
    </row>
    <row r="138" spans="1:12" ht="12.75">
      <c r="A138" s="47" t="s">
        <v>21</v>
      </c>
      <c r="B138" s="47"/>
      <c r="C138" s="67">
        <f>SUM(C133:D137)</f>
        <v>9138.5</v>
      </c>
      <c r="D138" s="67"/>
      <c r="E138" s="47"/>
      <c r="F138" s="47"/>
      <c r="G138" s="47"/>
      <c r="H138" s="47"/>
      <c r="I138" s="47"/>
      <c r="J138" s="47"/>
      <c r="K138" s="47"/>
      <c r="L138" s="47"/>
    </row>
    <row r="139" spans="1:12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1:12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4" ht="12.75">
      <c r="A141" s="47" t="s">
        <v>22</v>
      </c>
      <c r="B141" s="47" t="s">
        <v>23</v>
      </c>
      <c r="C141" s="47"/>
      <c r="D141" s="47"/>
      <c r="E141" s="47"/>
      <c r="F141" s="47"/>
      <c r="G141" s="47"/>
      <c r="H141" s="47"/>
      <c r="I141" s="68"/>
      <c r="J141" s="68"/>
      <c r="K141" s="68"/>
      <c r="L141" s="68"/>
      <c r="M141" s="11"/>
      <c r="N141" s="11"/>
    </row>
    <row r="142" spans="1:12" ht="12.75">
      <c r="A142" s="47"/>
      <c r="B142" s="47" t="s">
        <v>49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1:12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1:15" ht="12.75">
      <c r="A144" s="46" t="s">
        <v>27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8"/>
      <c r="N144" s="47"/>
      <c r="O144" s="47"/>
    </row>
    <row r="145" spans="1:15" ht="12.75">
      <c r="A145" s="46" t="s">
        <v>28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8"/>
      <c r="N145" s="47"/>
      <c r="O145" s="47"/>
    </row>
    <row r="146" spans="1:15" ht="12.75">
      <c r="A146" s="48" t="s">
        <v>29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15" ht="12.75">
      <c r="A147" s="48" t="s">
        <v>30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 ht="12.75">
      <c r="A148" s="48" t="s">
        <v>31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12.75">
      <c r="A149" s="48" t="s">
        <v>32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2.75">
      <c r="A150" s="50" t="s">
        <v>33</v>
      </c>
      <c r="B150" s="47"/>
      <c r="C150" s="47"/>
      <c r="D150" s="47"/>
      <c r="E150" s="47"/>
      <c r="F150" s="46"/>
      <c r="G150" s="47"/>
      <c r="H150" s="47"/>
      <c r="I150" s="49"/>
      <c r="J150" s="47"/>
      <c r="K150" s="46"/>
      <c r="L150" s="47"/>
      <c r="M150" s="47"/>
      <c r="N150" s="47"/>
      <c r="O150" s="47"/>
    </row>
    <row r="151" spans="1:15" ht="12.75">
      <c r="A151" s="48" t="s">
        <v>34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1:15" ht="12.75">
      <c r="A152" s="48" t="s">
        <v>35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 ht="12.75">
      <c r="A153" s="48" t="s">
        <v>36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 ht="12.75">
      <c r="A154" s="51" t="s">
        <v>37</v>
      </c>
      <c r="B154" s="52"/>
      <c r="C154" s="52"/>
      <c r="D154" s="53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ht="12.75">
      <c r="A155" s="52"/>
      <c r="B155" s="54" t="s">
        <v>38</v>
      </c>
      <c r="C155" s="55">
        <f>SUM(D138)</f>
        <v>0</v>
      </c>
      <c r="D155" s="12"/>
      <c r="E155" s="54" t="s">
        <v>26</v>
      </c>
      <c r="F155" s="56">
        <f>SUM(C156*C157*C160)</f>
        <v>0</v>
      </c>
      <c r="G155" s="12" t="s">
        <v>39</v>
      </c>
      <c r="H155" s="12"/>
      <c r="I155" s="52"/>
      <c r="J155" s="52"/>
      <c r="K155" s="52"/>
      <c r="L155" s="52"/>
      <c r="M155" s="52"/>
      <c r="N155" s="52"/>
      <c r="O155" s="52"/>
    </row>
    <row r="156" spans="1:15" ht="12.75">
      <c r="A156" s="52"/>
      <c r="B156" s="54" t="s">
        <v>2</v>
      </c>
      <c r="C156" s="54">
        <f>SUM(E138)</f>
        <v>0</v>
      </c>
      <c r="D156" s="12"/>
      <c r="E156" s="54" t="s">
        <v>40</v>
      </c>
      <c r="F156" s="57">
        <v>2750000</v>
      </c>
      <c r="G156" s="12"/>
      <c r="H156" s="12"/>
      <c r="I156" s="52"/>
      <c r="J156" s="52"/>
      <c r="K156" s="52"/>
      <c r="L156" s="52"/>
      <c r="M156" s="52"/>
      <c r="N156" s="52"/>
      <c r="O156" s="52"/>
    </row>
    <row r="157" spans="1:15" ht="12.75">
      <c r="A157" s="58"/>
      <c r="B157" s="54" t="s">
        <v>25</v>
      </c>
      <c r="C157" s="57">
        <v>20000</v>
      </c>
      <c r="D157" s="54"/>
      <c r="E157" s="54" t="s">
        <v>41</v>
      </c>
      <c r="F157" s="59">
        <f>SUM(C157/F156)</f>
        <v>0.007272727272727273</v>
      </c>
      <c r="G157" s="12" t="s">
        <v>42</v>
      </c>
      <c r="H157" s="12"/>
      <c r="I157" s="52"/>
      <c r="J157" s="52"/>
      <c r="K157" s="52"/>
      <c r="L157" s="52"/>
      <c r="M157" s="52"/>
      <c r="N157" s="52"/>
      <c r="O157" s="52"/>
    </row>
    <row r="158" spans="1:15" ht="12.75">
      <c r="A158" s="52"/>
      <c r="B158" s="54" t="s">
        <v>6</v>
      </c>
      <c r="C158" s="60">
        <f>F138</f>
        <v>0</v>
      </c>
      <c r="D158" s="54"/>
      <c r="E158" s="54" t="s">
        <v>43</v>
      </c>
      <c r="F158" s="59">
        <f>SUM(F155-F157)</f>
        <v>-0.007272727272727273</v>
      </c>
      <c r="G158" s="12" t="s">
        <v>44</v>
      </c>
      <c r="H158" s="12"/>
      <c r="I158" s="52"/>
      <c r="J158" s="52"/>
      <c r="K158" s="52"/>
      <c r="L158" s="52"/>
      <c r="M158" s="52"/>
      <c r="N158" s="52"/>
      <c r="O158" s="52"/>
    </row>
    <row r="159" spans="1:15" ht="12.75">
      <c r="A159" s="52"/>
      <c r="B159" s="54" t="s">
        <v>8</v>
      </c>
      <c r="C159" s="60">
        <v>10</v>
      </c>
      <c r="D159" s="54"/>
      <c r="E159" s="54" t="s">
        <v>6</v>
      </c>
      <c r="F159" s="57">
        <f>SUM(F158*C158)/100</f>
        <v>0</v>
      </c>
      <c r="G159" s="12" t="s">
        <v>45</v>
      </c>
      <c r="H159" s="12"/>
      <c r="I159" s="52"/>
      <c r="J159" s="52"/>
      <c r="K159" s="52"/>
      <c r="L159" s="52"/>
      <c r="M159" s="52"/>
      <c r="N159" s="52"/>
      <c r="O159" s="52"/>
    </row>
    <row r="160" spans="1:15" ht="12.75">
      <c r="A160" s="52"/>
      <c r="B160" s="54" t="s">
        <v>46</v>
      </c>
      <c r="C160" s="54">
        <v>0.9108</v>
      </c>
      <c r="D160" s="54"/>
      <c r="E160" s="61" t="s">
        <v>8</v>
      </c>
      <c r="F160" s="62">
        <f>SUM(F158*C159)/100</f>
        <v>-0.0007272727272727272</v>
      </c>
      <c r="G160" s="12" t="s">
        <v>47</v>
      </c>
      <c r="H160" s="12"/>
      <c r="I160" s="52"/>
      <c r="J160" s="52"/>
      <c r="K160" s="52"/>
      <c r="L160" s="52"/>
      <c r="M160" s="52"/>
      <c r="N160" s="52"/>
      <c r="O160" s="52"/>
    </row>
    <row r="161" spans="1:15" ht="12.75">
      <c r="A161" s="52"/>
      <c r="B161" s="52"/>
      <c r="C161" s="63"/>
      <c r="D161" s="63"/>
      <c r="E161" s="12" t="s">
        <v>48</v>
      </c>
      <c r="F161" s="64">
        <f>SUM(F157:F160)</f>
        <v>-0.0007272727272727272</v>
      </c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ht="12.75">
      <c r="A162" s="47" t="s">
        <v>50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2.75">
      <c r="A163" s="47" t="s">
        <v>51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 ht="12.75">
      <c r="A164" s="47" t="s">
        <v>52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</sheetData>
  <sheetProtection/>
  <printOptions/>
  <pageMargins left="0.68" right="0.63" top="0.984251969" bottom="0.984251969" header="0.492125985" footer="0.492125985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21ª REGIÃO</dc:creator>
  <cp:keywords/>
  <dc:description/>
  <cp:lastModifiedBy>.</cp:lastModifiedBy>
  <cp:lastPrinted>2001-08-15T18:31:25Z</cp:lastPrinted>
  <dcterms:created xsi:type="dcterms:W3CDTF">2001-05-30T12:32:30Z</dcterms:created>
  <dcterms:modified xsi:type="dcterms:W3CDTF">2016-02-08T16:10:10Z</dcterms:modified>
  <cp:category/>
  <cp:version/>
  <cp:contentType/>
  <cp:contentStatus/>
</cp:coreProperties>
</file>